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ustom.xml" ContentType="application/vnd.openxmlformats-officedocument.custom-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clearwateranalytics-my.sharepoint.com/personal/stevedoire_clearwateranalytics_com/Documents/IAM Survey/2022 Survey/"/>
    </mc:Choice>
  </mc:AlternateContent>
  <xr:revisionPtr revIDLastSave="25" documentId="8_{32D28370-078E-410D-87BD-AEC8697594A2}" xr6:coauthVersionLast="47" xr6:coauthVersionMax="47" xr10:uidLastSave="{D85F413C-300E-4451-8ACB-364DA7B76BCA}"/>
  <workbookProtection workbookAlgorithmName="SHA-512" workbookHashValue="ARF4TPiOmfgMk54EWsqC5gzSlH23xpXEpKjG8SFHyGtTdUeLHJePEzZYs2Xa+zBTZxZWG5+aGRb60XkUZzYjtg==" workbookSaltValue="o0d2/8HxwAl56j+HxYr+2w==" workbookSpinCount="100000" lockStructure="1"/>
  <bookViews>
    <workbookView xWindow="-96" yWindow="-96" windowWidth="23232" windowHeight="12432" firstSheet="1" activeTab="1" xr2:uid="{00000000-000D-0000-FFFF-FFFF00000000}"/>
  </bookViews>
  <sheets>
    <sheet name="SD Notes - tab to be hidden" sheetId="13" state="hidden" r:id="rId1"/>
    <sheet name="1. Welcome" sheetId="16" r:id="rId2"/>
    <sheet name="2. Directions" sheetId="4" r:id="rId3"/>
    <sheet name="3. Definitions" sheetId="14" r:id="rId4"/>
    <sheet name="4. Manager General Data" sheetId="7" r:id="rId5"/>
    <sheet name="5. Manager AUM Data" sheetId="2" r:id="rId6"/>
    <sheet name="6. Manager Profile Output" sheetId="6" r:id="rId7"/>
  </sheets>
  <definedNames>
    <definedName name="Data">'5. Manager AUM Data'!$AE$5:$FT$5</definedName>
    <definedName name="Data_Display">'5. Manager AUM Data'!$AE$2:$FT$5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'1. Welcome'!$B$2:$V$55</definedName>
    <definedName name="_xlnm.Print_Area" localSheetId="2">'2. Directions'!$B$5:$V$40</definedName>
    <definedName name="_xlnm.Print_Area" localSheetId="3">'3. Definitions'!$B$2:$E$78</definedName>
    <definedName name="_xlnm.Print_Area" localSheetId="4">'4. Manager General Data'!$B$2:$M$57</definedName>
    <definedName name="_xlnm.Print_Area" localSheetId="5">'5. Manager AUM Data'!$B$7:$W$102</definedName>
    <definedName name="_xlnm.Print_Area" localSheetId="6">'6. Manager Profile Output'!$B$2:$M$74</definedName>
    <definedName name="_xlnm.Print_Titles" localSheetId="1">'1. Welcome'!$2:$6</definedName>
    <definedName name="_xlnm.Print_Titles" localSheetId="2">'2. Directions'!$2:$5</definedName>
    <definedName name="_xlnm.Print_Titles" localSheetId="4">'4. Manager General Data'!$2:$3</definedName>
    <definedName name="_xlnm.Print_Titles" localSheetId="5">'5. Manager AUM Data'!$2:$6</definedName>
    <definedName name="Z_155D0125_D190_4352_8395_855FF3A70C6C_.wvu.Cols" localSheetId="4" hidden="1">'4. Manager General Data'!$O:$T</definedName>
    <definedName name="Z_155D0125_D190_4352_8395_855FF3A70C6C_.wvu.Cols" localSheetId="5" hidden="1">'5. Manager AUM Data'!$X:$AC</definedName>
    <definedName name="Z_155D0125_D190_4352_8395_855FF3A70C6C_.wvu.PrintArea" localSheetId="1" hidden="1">'1. Welcome'!#REF!</definedName>
    <definedName name="Z_155D0125_D190_4352_8395_855FF3A70C6C_.wvu.PrintArea" localSheetId="2" hidden="1">'2. Directions'!$B$15:$U$40</definedName>
    <definedName name="Z_155D0125_D190_4352_8395_855FF3A70C6C_.wvu.PrintArea" localSheetId="4" hidden="1">'4. Manager General Data'!$B$4:$M$39</definedName>
    <definedName name="Z_155D0125_D190_4352_8395_855FF3A70C6C_.wvu.PrintArea" localSheetId="5" hidden="1">'5. Manager AUM Data'!$B$7:$W$102</definedName>
    <definedName name="Z_155D0125_D190_4352_8395_855FF3A70C6C_.wvu.PrintArea" localSheetId="6" hidden="1">'6. Manager Profile Output'!$B$4:$M$73</definedName>
    <definedName name="Z_155D0125_D190_4352_8395_855FF3A70C6C_.wvu.PrintTitles" localSheetId="1" hidden="1">'1. Welcome'!$2:$5</definedName>
    <definedName name="Z_155D0125_D190_4352_8395_855FF3A70C6C_.wvu.PrintTitles" localSheetId="2" hidden="1">'2. Directions'!$2:$4</definedName>
    <definedName name="Z_155D0125_D190_4352_8395_855FF3A70C6C_.wvu.PrintTitles" localSheetId="4" hidden="1">'4. Manager General Data'!$2:$3</definedName>
    <definedName name="Z_155D0125_D190_4352_8395_855FF3A70C6C_.wvu.PrintTitles" localSheetId="5" hidden="1">'5. Manager AUM Data'!$2:$6</definedName>
    <definedName name="Z_155D0125_D190_4352_8395_855FF3A70C6C_.wvu.PrintTitles" localSheetId="6" hidden="1">'6. Manager Profile Output'!$3:$3</definedName>
    <definedName name="Z_9D252002_63D1_46A9_A8A8_616C0A2324C9_.wvu.Cols" localSheetId="4" hidden="1">'4. Manager General Data'!$O:$T</definedName>
    <definedName name="Z_9D252002_63D1_46A9_A8A8_616C0A2324C9_.wvu.Cols" localSheetId="5" hidden="1">'5. Manager AUM Data'!$X:$AC</definedName>
    <definedName name="Z_9D252002_63D1_46A9_A8A8_616C0A2324C9_.wvu.PrintArea" localSheetId="1" hidden="1">'1. Welcome'!#REF!</definedName>
    <definedName name="Z_9D252002_63D1_46A9_A8A8_616C0A2324C9_.wvu.PrintArea" localSheetId="2" hidden="1">'2. Directions'!$B$15:$U$40</definedName>
    <definedName name="Z_9D252002_63D1_46A9_A8A8_616C0A2324C9_.wvu.PrintArea" localSheetId="4" hidden="1">'4. Manager General Data'!$B$4:$M$39</definedName>
    <definedName name="Z_9D252002_63D1_46A9_A8A8_616C0A2324C9_.wvu.PrintArea" localSheetId="5" hidden="1">'5. Manager AUM Data'!$B$7:$W$102</definedName>
    <definedName name="Z_9D252002_63D1_46A9_A8A8_616C0A2324C9_.wvu.PrintArea" localSheetId="6" hidden="1">'6. Manager Profile Output'!$B$4:$M$73</definedName>
    <definedName name="Z_9D252002_63D1_46A9_A8A8_616C0A2324C9_.wvu.PrintTitles" localSheetId="1" hidden="1">'1. Welcome'!$2:$5</definedName>
    <definedName name="Z_9D252002_63D1_46A9_A8A8_616C0A2324C9_.wvu.PrintTitles" localSheetId="2" hidden="1">'2. Directions'!$2:$4</definedName>
    <definedName name="Z_9D252002_63D1_46A9_A8A8_616C0A2324C9_.wvu.PrintTitles" localSheetId="4" hidden="1">'4. Manager General Data'!$2:$3</definedName>
    <definedName name="Z_9D252002_63D1_46A9_A8A8_616C0A2324C9_.wvu.PrintTitles" localSheetId="5" hidden="1">'5. Manager AUM Data'!$2:$6</definedName>
    <definedName name="Z_9D252002_63D1_46A9_A8A8_616C0A2324C9_.wvu.PrintTitles" localSheetId="6" hidden="1">'6. Manager Profile Output'!$3:$3</definedName>
  </definedNames>
  <calcPr calcId="191029"/>
  <customWorkbookViews>
    <customWorkbookView name="Show Data" guid="{9D252002-63D1-46A9-A8A8-616C0A2324C9}" maximized="1" xWindow="168" yWindow="-18" windowWidth="3690" windowHeight="2196" activeSheetId="12"/>
    <customWorkbookView name="Normal" guid="{155D0125-D190-4352-8395-855FF3A70C6C}" maximized="1" xWindow="168" yWindow="-18" windowWidth="3690" windowHeight="2196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7" l="1"/>
  <c r="L33" i="7"/>
  <c r="T37" i="2" l="1"/>
  <c r="T32" i="2"/>
  <c r="T27" i="2"/>
  <c r="V37" i="2"/>
  <c r="V32" i="2"/>
  <c r="V27" i="2"/>
  <c r="P63" i="7"/>
  <c r="E55" i="7"/>
  <c r="P56" i="7"/>
  <c r="FT5" i="2" s="1"/>
  <c r="P54" i="7"/>
  <c r="FS5" i="2" s="1"/>
  <c r="FT4" i="2"/>
  <c r="FS4" i="2"/>
  <c r="D46" i="7"/>
  <c r="V39" i="2" l="1"/>
  <c r="T39" i="2"/>
  <c r="C14" i="6"/>
  <c r="C13" i="6"/>
  <c r="C12" i="6"/>
  <c r="C11" i="6"/>
  <c r="C9" i="6"/>
  <c r="C8" i="6"/>
  <c r="C7" i="6"/>
  <c r="G25" i="6"/>
  <c r="G26" i="6"/>
  <c r="G27" i="6"/>
  <c r="G28" i="6"/>
  <c r="G29" i="6"/>
  <c r="L9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R10" i="7"/>
  <c r="FO5" i="2" s="1"/>
  <c r="Q10" i="7"/>
  <c r="FO4" i="2" s="1"/>
  <c r="R9" i="7"/>
  <c r="EX5" i="2" s="1"/>
  <c r="Q9" i="7"/>
  <c r="EX4" i="2" s="1"/>
  <c r="R12" i="7"/>
  <c r="FP5" i="2" s="1"/>
  <c r="Q12" i="7"/>
  <c r="FP4" i="2" s="1"/>
  <c r="R11" i="7"/>
  <c r="Q11" i="7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U4" i="2"/>
  <c r="FM4" i="2"/>
  <c r="FQ4" i="2"/>
  <c r="FR4" i="2"/>
  <c r="AE5" i="2"/>
  <c r="Y9" i="2"/>
  <c r="P47" i="7"/>
  <c r="FR5" i="2" s="1"/>
  <c r="Y8" i="2" l="1"/>
  <c r="P44" i="7" l="1"/>
  <c r="FQ5" i="2" s="1"/>
  <c r="G19" i="6"/>
  <c r="V12" i="2" l="1"/>
  <c r="AC13" i="2"/>
  <c r="CK5" i="2" s="1"/>
  <c r="Q32" i="7"/>
  <c r="FL4" i="2" s="1"/>
  <c r="Q31" i="7"/>
  <c r="FK4" i="2" s="1"/>
  <c r="Q30" i="7"/>
  <c r="FJ4" i="2" s="1"/>
  <c r="Q29" i="7"/>
  <c r="FI4" i="2" s="1"/>
  <c r="Q28" i="7"/>
  <c r="FH4" i="2" s="1"/>
  <c r="Q21" i="7"/>
  <c r="FG4" i="2" s="1"/>
  <c r="Q20" i="7"/>
  <c r="FF4" i="2" s="1"/>
  <c r="Q19" i="7"/>
  <c r="FE4" i="2" s="1"/>
  <c r="Q18" i="7"/>
  <c r="FD4" i="2" s="1"/>
  <c r="Q17" i="7"/>
  <c r="FC4" i="2" s="1"/>
  <c r="Q16" i="7"/>
  <c r="FB4" i="2" s="1"/>
  <c r="FA4" i="2"/>
  <c r="Q15" i="7"/>
  <c r="EZ4" i="2" s="1"/>
  <c r="Q14" i="7"/>
  <c r="EY4" i="2" s="1"/>
  <c r="Q8" i="7"/>
  <c r="Q13" i="7"/>
  <c r="EV4" i="2" s="1"/>
  <c r="O33" i="7"/>
  <c r="FN4" i="2" s="1"/>
  <c r="O32" i="7"/>
  <c r="ET4" i="2" s="1"/>
  <c r="O31" i="7"/>
  <c r="ES4" i="2" s="1"/>
  <c r="O30" i="7"/>
  <c r="ER4" i="2" s="1"/>
  <c r="O29" i="7"/>
  <c r="EQ4" i="2" s="1"/>
  <c r="O28" i="7"/>
  <c r="EP4" i="2" s="1"/>
  <c r="O16" i="7"/>
  <c r="EO4" i="2" s="1"/>
  <c r="O15" i="7"/>
  <c r="EN4" i="2" s="1"/>
  <c r="O14" i="7"/>
  <c r="EM4" i="2" s="1"/>
  <c r="O13" i="7"/>
  <c r="EL4" i="2" s="1"/>
  <c r="O10" i="7"/>
  <c r="EK4" i="2" s="1"/>
  <c r="O9" i="7"/>
  <c r="EJ4" i="2" s="1"/>
  <c r="O8" i="7"/>
  <c r="L26" i="6"/>
  <c r="I26" i="6"/>
  <c r="G18" i="6" l="1"/>
  <c r="V16" i="2"/>
  <c r="AF4" i="2"/>
  <c r="O6" i="7"/>
  <c r="EW4" i="2"/>
  <c r="Q6" i="7"/>
  <c r="AC12" i="2"/>
  <c r="CG5" i="2" s="1"/>
  <c r="P33" i="7"/>
  <c r="FN5" i="2" s="1"/>
  <c r="AC100" i="2"/>
  <c r="EI5" i="2" s="1"/>
  <c r="AC99" i="2"/>
  <c r="EH5" i="2" s="1"/>
  <c r="AC98" i="2"/>
  <c r="EG5" i="2" s="1"/>
  <c r="AC97" i="2"/>
  <c r="EF5" i="2" s="1"/>
  <c r="AC96" i="2"/>
  <c r="EE5" i="2" s="1"/>
  <c r="F29" i="6" l="1"/>
  <c r="F28" i="6"/>
  <c r="F27" i="6"/>
  <c r="F26" i="6"/>
  <c r="F25" i="6"/>
  <c r="F50" i="6" l="1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L50" i="6"/>
  <c r="L51" i="6"/>
  <c r="L25" i="6"/>
  <c r="L28" i="6"/>
  <c r="I38" i="6" l="1"/>
  <c r="I37" i="6"/>
  <c r="I36" i="6"/>
  <c r="I35" i="6"/>
  <c r="I34" i="6"/>
  <c r="C29" i="6"/>
  <c r="C28" i="6"/>
  <c r="C27" i="6"/>
  <c r="C26" i="6"/>
  <c r="C25" i="6"/>
  <c r="I31" i="6"/>
  <c r="I30" i="6"/>
  <c r="I29" i="6"/>
  <c r="I28" i="6"/>
  <c r="I27" i="6"/>
  <c r="I25" i="6"/>
  <c r="C22" i="6"/>
  <c r="C21" i="6"/>
  <c r="C20" i="6"/>
  <c r="R32" i="7" l="1"/>
  <c r="FL5" i="2" s="1"/>
  <c r="R31" i="7"/>
  <c r="FK5" i="2" s="1"/>
  <c r="R30" i="7"/>
  <c r="FJ5" i="2" s="1"/>
  <c r="R29" i="7"/>
  <c r="FI5" i="2" s="1"/>
  <c r="R28" i="7"/>
  <c r="FH5" i="2" s="1"/>
  <c r="R21" i="7"/>
  <c r="FG5" i="2" s="1"/>
  <c r="R20" i="7"/>
  <c r="FF5" i="2" s="1"/>
  <c r="R19" i="7"/>
  <c r="FE5" i="2" s="1"/>
  <c r="R18" i="7"/>
  <c r="FD5" i="2" s="1"/>
  <c r="R17" i="7"/>
  <c r="FC5" i="2" s="1"/>
  <c r="R16" i="7"/>
  <c r="FB5" i="2" s="1"/>
  <c r="FA5" i="2"/>
  <c r="R15" i="7"/>
  <c r="EZ5" i="2" s="1"/>
  <c r="R14" i="7"/>
  <c r="EY5" i="2" s="1"/>
  <c r="R8" i="7"/>
  <c r="EW5" i="2" s="1"/>
  <c r="R13" i="7"/>
  <c r="EV5" i="2" s="1"/>
  <c r="P32" i="7"/>
  <c r="ET5" i="2" s="1"/>
  <c r="P31" i="7"/>
  <c r="ES5" i="2" s="1"/>
  <c r="P30" i="7"/>
  <c r="ER5" i="2" s="1"/>
  <c r="P29" i="7"/>
  <c r="EQ5" i="2" s="1"/>
  <c r="P28" i="7"/>
  <c r="EP5" i="2" s="1"/>
  <c r="P16" i="7"/>
  <c r="EO5" i="2" s="1"/>
  <c r="P15" i="7"/>
  <c r="EN5" i="2" s="1"/>
  <c r="P14" i="7"/>
  <c r="EM5" i="2" s="1"/>
  <c r="P13" i="7"/>
  <c r="EL5" i="2" s="1"/>
  <c r="P10" i="7"/>
  <c r="EK5" i="2" s="1"/>
  <c r="P9" i="7"/>
  <c r="EJ5" i="2" s="1"/>
  <c r="P8" i="7"/>
  <c r="AF5" i="2" s="1"/>
  <c r="AB10" i="2" l="1"/>
  <c r="Z10" i="2"/>
  <c r="X10" i="2"/>
  <c r="AC90" i="2"/>
  <c r="ED5" i="2" s="1"/>
  <c r="AC89" i="2"/>
  <c r="EC5" i="2" s="1"/>
  <c r="AC88" i="2"/>
  <c r="EB5" i="2" s="1"/>
  <c r="AC87" i="2"/>
  <c r="EA5" i="2" s="1"/>
  <c r="AC86" i="2"/>
  <c r="DZ5" i="2" s="1"/>
  <c r="AC85" i="2"/>
  <c r="DY5" i="2" s="1"/>
  <c r="AC84" i="2"/>
  <c r="DX5" i="2" s="1"/>
  <c r="AC83" i="2"/>
  <c r="DW5" i="2" s="1"/>
  <c r="AC75" i="2"/>
  <c r="DV5" i="2" s="1"/>
  <c r="AC74" i="2"/>
  <c r="DU5" i="2" s="1"/>
  <c r="AC73" i="2"/>
  <c r="DT5" i="2" s="1"/>
  <c r="AC72" i="2"/>
  <c r="DS5" i="2" s="1"/>
  <c r="AC71" i="2"/>
  <c r="DR5" i="2" s="1"/>
  <c r="AC70" i="2"/>
  <c r="DQ5" i="2" s="1"/>
  <c r="AC69" i="2"/>
  <c r="DP5" i="2" s="1"/>
  <c r="AC68" i="2"/>
  <c r="DO5" i="2" s="1"/>
  <c r="AC67" i="2"/>
  <c r="DN5" i="2" s="1"/>
  <c r="AC66" i="2"/>
  <c r="DM5" i="2" s="1"/>
  <c r="AC60" i="2"/>
  <c r="DL5" i="2" s="1"/>
  <c r="AC59" i="2"/>
  <c r="DK5" i="2" s="1"/>
  <c r="AC58" i="2"/>
  <c r="DJ5" i="2" s="1"/>
  <c r="AC57" i="2"/>
  <c r="DI5" i="2" s="1"/>
  <c r="AC56" i="2"/>
  <c r="DH5" i="2" s="1"/>
  <c r="AC55" i="2"/>
  <c r="DG5" i="2" s="1"/>
  <c r="AC54" i="2"/>
  <c r="DF5" i="2" s="1"/>
  <c r="AC53" i="2"/>
  <c r="DE5" i="2" s="1"/>
  <c r="AC52" i="2"/>
  <c r="DD5" i="2" s="1"/>
  <c r="AC51" i="2"/>
  <c r="DC5" i="2" s="1"/>
  <c r="AC50" i="2"/>
  <c r="DB5" i="2" s="1"/>
  <c r="AC49" i="2"/>
  <c r="DA5" i="2" s="1"/>
  <c r="AC48" i="2"/>
  <c r="CZ5" i="2" s="1"/>
  <c r="AC47" i="2"/>
  <c r="CY5" i="2" s="1"/>
  <c r="AC36" i="2"/>
  <c r="CV5" i="2" s="1"/>
  <c r="AC35" i="2"/>
  <c r="CU5" i="2" s="1"/>
  <c r="AC31" i="2"/>
  <c r="CS5" i="2" s="1"/>
  <c r="AC30" i="2"/>
  <c r="CR5" i="2" s="1"/>
  <c r="AC26" i="2"/>
  <c r="CP5" i="2" s="1"/>
  <c r="AC25" i="2"/>
  <c r="CO5" i="2" s="1"/>
  <c r="AC24" i="2"/>
  <c r="CN5" i="2" s="1"/>
  <c r="AC23" i="2"/>
  <c r="CM5" i="2" s="1"/>
  <c r="AC22" i="2"/>
  <c r="CL5" i="2" s="1"/>
  <c r="AA100" i="2"/>
  <c r="CF5" i="2" s="1"/>
  <c r="AA99" i="2"/>
  <c r="CE5" i="2" s="1"/>
  <c r="AA98" i="2"/>
  <c r="CD5" i="2" s="1"/>
  <c r="AA97" i="2"/>
  <c r="CC5" i="2" s="1"/>
  <c r="AA96" i="2"/>
  <c r="CB5" i="2" s="1"/>
  <c r="AA90" i="2"/>
  <c r="CA5" i="2" s="1"/>
  <c r="AA89" i="2"/>
  <c r="BZ5" i="2" s="1"/>
  <c r="AA88" i="2"/>
  <c r="BY5" i="2" s="1"/>
  <c r="AA87" i="2"/>
  <c r="BX5" i="2" s="1"/>
  <c r="AA86" i="2"/>
  <c r="BW5" i="2" s="1"/>
  <c r="AA85" i="2"/>
  <c r="BV5" i="2" s="1"/>
  <c r="AA84" i="2"/>
  <c r="BU5" i="2" s="1"/>
  <c r="AA83" i="2"/>
  <c r="BT5" i="2" s="1"/>
  <c r="AA75" i="2"/>
  <c r="BS5" i="2" s="1"/>
  <c r="AA74" i="2"/>
  <c r="BR5" i="2" s="1"/>
  <c r="AA73" i="2"/>
  <c r="BQ5" i="2" s="1"/>
  <c r="AA72" i="2"/>
  <c r="BP5" i="2" s="1"/>
  <c r="AA71" i="2"/>
  <c r="BO5" i="2" s="1"/>
  <c r="AA70" i="2"/>
  <c r="BN5" i="2" s="1"/>
  <c r="AA69" i="2"/>
  <c r="BM5" i="2" s="1"/>
  <c r="AA68" i="2"/>
  <c r="BL5" i="2" s="1"/>
  <c r="AA67" i="2"/>
  <c r="BK5" i="2" s="1"/>
  <c r="AA66" i="2"/>
  <c r="BJ5" i="2" s="1"/>
  <c r="AA60" i="2"/>
  <c r="BI5" i="2" s="1"/>
  <c r="AA59" i="2"/>
  <c r="BH5" i="2" s="1"/>
  <c r="AA58" i="2"/>
  <c r="BG5" i="2" s="1"/>
  <c r="AA57" i="2"/>
  <c r="BF5" i="2" s="1"/>
  <c r="AA56" i="2"/>
  <c r="BE5" i="2" s="1"/>
  <c r="AA55" i="2"/>
  <c r="BD5" i="2" s="1"/>
  <c r="AA54" i="2"/>
  <c r="BC5" i="2" s="1"/>
  <c r="AA53" i="2"/>
  <c r="BB5" i="2" s="1"/>
  <c r="AA52" i="2"/>
  <c r="BA5" i="2" s="1"/>
  <c r="AA51" i="2"/>
  <c r="AZ5" i="2" s="1"/>
  <c r="AA50" i="2"/>
  <c r="AY5" i="2" s="1"/>
  <c r="AA49" i="2"/>
  <c r="AX5" i="2" s="1"/>
  <c r="AA48" i="2"/>
  <c r="AW5" i="2" s="1"/>
  <c r="AA47" i="2"/>
  <c r="AV5" i="2" s="1"/>
  <c r="AA36" i="2"/>
  <c r="AS5" i="2" s="1"/>
  <c r="AA35" i="2"/>
  <c r="AR5" i="2" s="1"/>
  <c r="AA31" i="2"/>
  <c r="AP5" i="2" s="1"/>
  <c r="AA30" i="2"/>
  <c r="AO5" i="2" s="1"/>
  <c r="AA26" i="2"/>
  <c r="AM5" i="2" s="1"/>
  <c r="AA25" i="2"/>
  <c r="AL5" i="2" s="1"/>
  <c r="AA24" i="2"/>
  <c r="AK5" i="2" s="1"/>
  <c r="AA23" i="2"/>
  <c r="AJ5" i="2" s="1"/>
  <c r="AA22" i="2"/>
  <c r="AI5" i="2" s="1"/>
  <c r="AC15" i="2"/>
  <c r="CI5" i="2" s="1"/>
  <c r="AC14" i="2"/>
  <c r="CH5" i="2" s="1"/>
  <c r="AA12" i="2"/>
  <c r="AH5" i="2" s="1"/>
  <c r="Y12" i="2"/>
  <c r="AG5" i="2" s="1"/>
  <c r="I70" i="6"/>
  <c r="I69" i="6"/>
  <c r="I68" i="6"/>
  <c r="I67" i="6"/>
  <c r="I66" i="6"/>
  <c r="I59" i="6"/>
  <c r="I58" i="6"/>
  <c r="I57" i="6"/>
  <c r="I56" i="6"/>
  <c r="I55" i="6"/>
  <c r="I54" i="6"/>
  <c r="I53" i="6"/>
  <c r="I52" i="6"/>
  <c r="I51" i="6"/>
  <c r="I50" i="6"/>
  <c r="C73" i="6"/>
  <c r="C72" i="6"/>
  <c r="C71" i="6"/>
  <c r="C70" i="6"/>
  <c r="C69" i="6"/>
  <c r="C68" i="6"/>
  <c r="C67" i="6"/>
  <c r="C66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K51" i="6"/>
  <c r="L70" i="6" l="1"/>
  <c r="L69" i="6"/>
  <c r="L68" i="6"/>
  <c r="L67" i="6"/>
  <c r="L66" i="6"/>
  <c r="K70" i="6"/>
  <c r="K69" i="6"/>
  <c r="K68" i="6"/>
  <c r="K67" i="6"/>
  <c r="K66" i="6"/>
  <c r="K50" i="6"/>
  <c r="L35" i="6"/>
  <c r="L38" i="6"/>
  <c r="L37" i="6"/>
  <c r="L36" i="6"/>
  <c r="L34" i="6"/>
  <c r="L30" i="6"/>
  <c r="L29" i="6"/>
  <c r="L27" i="6"/>
  <c r="G21" i="6"/>
  <c r="G20" i="6"/>
  <c r="AC16" i="2"/>
  <c r="CJ5" i="2" s="1"/>
  <c r="AA37" i="2"/>
  <c r="AT5" i="2" s="1"/>
  <c r="AA32" i="2"/>
  <c r="AQ5" i="2" s="1"/>
  <c r="AA27" i="2"/>
  <c r="AN5" i="2" s="1"/>
  <c r="AA39" i="2" l="1"/>
  <c r="AU5" i="2" s="1"/>
  <c r="G22" i="6"/>
  <c r="L31" i="6"/>
  <c r="F44" i="6"/>
  <c r="E44" i="6"/>
  <c r="F43" i="6"/>
  <c r="E43" i="6"/>
  <c r="K44" i="6"/>
  <c r="J44" i="6"/>
  <c r="K43" i="6"/>
  <c r="J43" i="6"/>
  <c r="D9" i="6"/>
  <c r="D13" i="6"/>
  <c r="D14" i="6"/>
  <c r="D12" i="6"/>
  <c r="D11" i="6"/>
  <c r="D8" i="6"/>
  <c r="D7" i="6"/>
  <c r="E3" i="6" s="1"/>
  <c r="P34" i="7"/>
  <c r="EU5" i="2" s="1"/>
  <c r="R33" i="7"/>
  <c r="FM5" i="2" s="1"/>
  <c r="L43" i="6" l="1"/>
  <c r="G44" i="6"/>
  <c r="F45" i="6"/>
  <c r="G43" i="6"/>
  <c r="E45" i="6"/>
  <c r="L44" i="6"/>
  <c r="K45" i="6"/>
  <c r="J45" i="6"/>
  <c r="G45" i="6" l="1"/>
  <c r="L45" i="6"/>
  <c r="AC37" i="2" l="1"/>
  <c r="CW5" i="2" s="1"/>
  <c r="AC32" i="2"/>
  <c r="CT5" i="2" s="1"/>
  <c r="AC27" i="2" l="1"/>
  <c r="CQ5" i="2" s="1"/>
  <c r="AC39" i="2"/>
  <c r="CX5" i="2" s="1"/>
  <c r="Y7" i="2" l="1"/>
</calcChain>
</file>

<file path=xl/sharedStrings.xml><?xml version="1.0" encoding="utf-8"?>
<sst xmlns="http://schemas.openxmlformats.org/spreadsheetml/2006/main" count="476" uniqueCount="391">
  <si>
    <t>Total</t>
  </si>
  <si>
    <t>APAC</t>
  </si>
  <si>
    <t>Other</t>
  </si>
  <si>
    <t>Public</t>
  </si>
  <si>
    <t>Private</t>
  </si>
  <si>
    <t>Fixed Income</t>
  </si>
  <si>
    <t>High Yield</t>
  </si>
  <si>
    <t>CLOs</t>
  </si>
  <si>
    <t>Emerging Markets</t>
  </si>
  <si>
    <t>Dividend-Tilt</t>
  </si>
  <si>
    <t>Quant/Smart Beta</t>
  </si>
  <si>
    <t>Structured</t>
  </si>
  <si>
    <t>Convertibles</t>
  </si>
  <si>
    <t>USD.  All data in Billions, with 3 decimal places.  EG, 2.567 = 2 billion, 567 million</t>
  </si>
  <si>
    <t>Equities</t>
  </si>
  <si>
    <t>Contact</t>
  </si>
  <si>
    <t>Europe &amp; UK</t>
  </si>
  <si>
    <t>Address</t>
  </si>
  <si>
    <t>Phone</t>
  </si>
  <si>
    <t>Email</t>
  </si>
  <si>
    <t>Website</t>
  </si>
  <si>
    <t>Property Casualty</t>
  </si>
  <si>
    <t xml:space="preserve">  Total</t>
  </si>
  <si>
    <t>Multi-Line</t>
  </si>
  <si>
    <t>Services</t>
  </si>
  <si>
    <t>Investment Accounting Outsourcing</t>
  </si>
  <si>
    <t>Y</t>
  </si>
  <si>
    <t>Peer Analytics</t>
  </si>
  <si>
    <t>Strategic Asset Allocation Advice</t>
  </si>
  <si>
    <t>Regulatory Assistance</t>
  </si>
  <si>
    <t>ALM Partnering</t>
  </si>
  <si>
    <t>Customized Portfolio Reporting</t>
  </si>
  <si>
    <t>&gt;$10bn</t>
  </si>
  <si>
    <t>Title</t>
  </si>
  <si>
    <t>Regions (of Client Domicile)</t>
  </si>
  <si>
    <t>Public Fixed Income</t>
  </si>
  <si>
    <t>Private Fixed Income</t>
  </si>
  <si>
    <t>Public Equities</t>
  </si>
  <si>
    <t>Private Equity &amp; Equity Alts</t>
  </si>
  <si>
    <t>Reinsurance (All Lines)</t>
  </si>
  <si>
    <t>Firm Information</t>
  </si>
  <si>
    <t>Cash/Short-Term</t>
  </si>
  <si>
    <t>Passive SMAs</t>
  </si>
  <si>
    <t>Total Firm</t>
  </si>
  <si>
    <t>Count</t>
  </si>
  <si>
    <t>AUM</t>
  </si>
  <si>
    <t>Offshore</t>
  </si>
  <si>
    <t>Global Developed Markets</t>
  </si>
  <si>
    <t>Bank/Leveraged Loans</t>
  </si>
  <si>
    <t>Corporates</t>
  </si>
  <si>
    <t>Mkt Neutral / Long-Short / Liquid Alts</t>
  </si>
  <si>
    <t>$5bn-$10bn</t>
  </si>
  <si>
    <t>$1bn-$5bn</t>
  </si>
  <si>
    <t>Governments and Agencies</t>
  </si>
  <si>
    <t>Capital Modelling and Management</t>
  </si>
  <si>
    <t>Insurance Client Conferences</t>
  </si>
  <si>
    <t>Y/N</t>
  </si>
  <si>
    <t>Municipals, Tax-Preferenced</t>
  </si>
  <si>
    <t>Municipals, Taxable</t>
  </si>
  <si>
    <t>PE / VC</t>
  </si>
  <si>
    <t>Total Fixed Income and Equities</t>
  </si>
  <si>
    <t>Firm Name</t>
  </si>
  <si>
    <t>Definitions</t>
  </si>
  <si>
    <t>Asset Class - Sector - Style (there may be overlap)</t>
  </si>
  <si>
    <t>RE Equity</t>
  </si>
  <si>
    <t>Infrastructure Equity</t>
  </si>
  <si>
    <t>Input page for general non-AUM data</t>
  </si>
  <si>
    <t>This page, please review carefully before completing the survey</t>
  </si>
  <si>
    <t>Input page for AUM information at various levels of detail</t>
  </si>
  <si>
    <t>Tactical Asset Allocation / Multi-Asset Portfolio Mgt</t>
  </si>
  <si>
    <t>Surveys require time and effort on your part.  We designed the survey with that in mind</t>
  </si>
  <si>
    <t xml:space="preserve"> Totals don't equal</t>
  </si>
  <si>
    <t xml:space="preserve"> Other validations</t>
  </si>
  <si>
    <t>Input cells have other checks on data input (e.g. only Y or N for service offerings)</t>
  </si>
  <si>
    <t>Timestamp</t>
  </si>
  <si>
    <t>Reprotect workbook</t>
  </si>
  <si>
    <t>$200mn-$1bn</t>
  </si>
  <si>
    <t>&lt;$200mn</t>
  </si>
  <si>
    <t>Heath</t>
  </si>
  <si>
    <t>Life</t>
  </si>
  <si>
    <t>2021 MGER - CLIENT COUNT - Total Type</t>
  </si>
  <si>
    <t>2021 MGER - CLIENT COUNT - Total Size</t>
  </si>
  <si>
    <t>2020 CORE - TPGA - OVERALL TOTAL - Insurance - Gen Acct</t>
  </si>
  <si>
    <t>2021 CORE - TPGA - OVERALL TOTAL - Insurance - Gen Acct</t>
  </si>
  <si>
    <t>2021 CORE - TPGA - REGION - N America</t>
  </si>
  <si>
    <t>2021 CORE - TPGA - REGION - Europe &amp; UK</t>
  </si>
  <si>
    <t>2021 CORE - TPGA - REGION - APAC</t>
  </si>
  <si>
    <t>2021 CORE - TPGA - REGION - Offshore</t>
  </si>
  <si>
    <t>2021 CORE - TPGA - REGION - Other</t>
  </si>
  <si>
    <t>2021 CORE - TPGA - REGION - Total</t>
  </si>
  <si>
    <t>2021 CORE - TPGA - FIXED INCOME - Public</t>
  </si>
  <si>
    <t>2021 CORE - TPGA - FIXED INCOME - Private</t>
  </si>
  <si>
    <t>2021 CORE - TPGA - FIXED INCOME - Total</t>
  </si>
  <si>
    <t>2021 CORE - TPGA - EQUITIES - Public</t>
  </si>
  <si>
    <t>2021 CORE - TPGA - EQUITIES - Private Equity &amp; Equity Alts</t>
  </si>
  <si>
    <t>2021 CORE - TPGA - EQUITIES - Total</t>
  </si>
  <si>
    <t>2021 CORE - TPGA - Total Fixed Income and Equities</t>
  </si>
  <si>
    <t>2021 DETAIL - TPGA - PUBLIC FIXED INCOME - Cash/Short-Term</t>
  </si>
  <si>
    <t>2021 DETAIL - TPGA - PUBLIC FIXED INCOME - Governments and Agencies</t>
  </si>
  <si>
    <t>2021 DETAIL - TPGA - PUBLIC FIXED INCOME - Corporates</t>
  </si>
  <si>
    <t>2021 DETAIL - TPGA - PUBLIC FIXED INCOME - Municipals, Tax-Preferenced</t>
  </si>
  <si>
    <t>2021 DETAIL - TPGA - PUBLIC FIXED INCOME - Municipals, Taxable</t>
  </si>
  <si>
    <t>2021 DETAIL - TPGA - PUBLIC FIXED INCOME - Securitized - RMBS</t>
  </si>
  <si>
    <t>2021 DETAIL - TPGA - PUBLIC FIXED INCOME - Securitized - All Other</t>
  </si>
  <si>
    <t>2021 DETAIL - TPGA - PUBLIC FIXED INCOME - Convertibles</t>
  </si>
  <si>
    <t>2021 DETAIL - TPGA - PUBLIC FIXED INCOME - High Yield</t>
  </si>
  <si>
    <t>2021 DETAIL - TPGA - PUBLIC FIXED INCOME - Bank/Leveraged Loans</t>
  </si>
  <si>
    <t>2021 DETAIL - TPGA - PUBLIC FIXED INCOME - CLOs</t>
  </si>
  <si>
    <t>2021 DETAIL - TPGA - PUBLIC FIXED INCOME - Emerging Markets - Sovereigns</t>
  </si>
  <si>
    <t>2021 DETAIL - TPGA - PUBLIC FIXED INCOME - Emerging Markets - Corporates</t>
  </si>
  <si>
    <t>2021 DETAIL - TPGA - PUBLIC FIXED INCOME - Other</t>
  </si>
  <si>
    <t>2021 DETAIL - TPGA - PUBLIC EQUITIES - Large Cap</t>
  </si>
  <si>
    <t>2021 DETAIL - TPGA - PUBLIC EQUITIES - Mid Cap</t>
  </si>
  <si>
    <t>2021 DETAIL - TPGA - PUBLIC EQUITIES - Small Cap</t>
  </si>
  <si>
    <t>2021 DETAIL - TPGA - PUBLIC EQUITIES - Global Developed Markets</t>
  </si>
  <si>
    <t>2021 DETAIL - TPGA - PUBLIC EQUITIES - Emerging Markets</t>
  </si>
  <si>
    <t>2021 DETAIL - TPGA - PUBLIC EQUITIES - Quant/Smart Beta</t>
  </si>
  <si>
    <t>2021 DETAIL - TPGA - PUBLIC EQUITIES - Mkt Neutral / Long-Short / Liquid Alts</t>
  </si>
  <si>
    <t>2021 DETAIL - TPGA - PUBLIC EQUITIES - Dividend-Tilt</t>
  </si>
  <si>
    <t>2021 DETAIL - TPGA - PUBLIC EQUITIES - Passive SMAs</t>
  </si>
  <si>
    <t>2021 DETAIL - TPGA - PUBLIC EQUITIES - Other</t>
  </si>
  <si>
    <t>2021 DETAIL - TPGA - PRIVATE FIXED INCOME - Private Placements - Traditional</t>
  </si>
  <si>
    <t>2021 DETAIL - TPGA - PRIVATE FIXED INCOME - Corporate - Middle Market</t>
  </si>
  <si>
    <t>2021 DETAIL - TPGA - PRIVATE FIXED INCOME - RE - CMLs</t>
  </si>
  <si>
    <t>2021 DETAIL - TPGA - PRIVATE FIXED INCOME - RE - All Other Debt</t>
  </si>
  <si>
    <t>2021 DETAIL - TPGA - PRIVATE FIXED INCOME - Infrastructure debt</t>
  </si>
  <si>
    <t>2021 DETAIL - TPGA - PRIVATE FIXED INCOME - Structured</t>
  </si>
  <si>
    <t>2021 DETAIL - TPGA - PRIVATE FIXED INCOME - High Yield</t>
  </si>
  <si>
    <t>2021 DETAIL - TPGA - PRIVATE FIXED INCOME - Other</t>
  </si>
  <si>
    <t>2021 DETAIL - TPGA - PRIVATE EQUITY AND EQUITY ALTS - PE / VC</t>
  </si>
  <si>
    <t>2021 DETAIL - TPGA - PRIVATE EQUITY AND EQUITY ALTS - RE Equity</t>
  </si>
  <si>
    <t>2021 DETAIL - TPGA - PRIVATE EQUITY AND EQUITY ALTS - Infrastructure Equity</t>
  </si>
  <si>
    <t>2021 DETAIL - TPGA - PRIVATE EQUITY AND EQUITY ALTS - Hedge funds</t>
  </si>
  <si>
    <t>2021 DETAIL - TPGA - PRIVATE EQUITY AND EQUITY ALTS - Other</t>
  </si>
  <si>
    <t>2021 CORE - FIRM - OVERALL TOTAL - Insurance - Gen Acct</t>
  </si>
  <si>
    <t>2021 CORE - FIRM - OVERALL TOTAL - Insurance - Sep Acct</t>
  </si>
  <si>
    <t>2021 CORE - FIRM - OVERALL TOTAL - All Other AUM</t>
  </si>
  <si>
    <t>2021 CORE - FIRM - OVERALL TOTAL - Total Firm Assets</t>
  </si>
  <si>
    <t>2021 CORE - AFGA - OVERALL TOTAL - Insurance - Gen Acct</t>
  </si>
  <si>
    <t>2021 CORE - FIRM - REGION - N America</t>
  </si>
  <si>
    <t>2021 CORE - FIRM - REGION - Europe &amp; UK</t>
  </si>
  <si>
    <t>2021 CORE - FIRM - REGION - APAC</t>
  </si>
  <si>
    <t>2021 CORE - FIRM - REGION - Offshore</t>
  </si>
  <si>
    <t>2021 CORE - FIRM - REGION - Other</t>
  </si>
  <si>
    <t>2021 CORE - FIRM - REGION - Total</t>
  </si>
  <si>
    <t>2021 CORE - FIRM - FIXED INCOME - Public</t>
  </si>
  <si>
    <t>2021 CORE - FIRM - FIXED INCOME - Private</t>
  </si>
  <si>
    <t>2021 CORE - FIRM - FIXED INCOME - Total</t>
  </si>
  <si>
    <t>2021 CORE - FIRM - EQUITIES - Public</t>
  </si>
  <si>
    <t>2021 CORE - FIRM - EQUITIES - Private Equity &amp; Equity Alts</t>
  </si>
  <si>
    <t>2021 CORE - FIRM - EQUITIES - Total</t>
  </si>
  <si>
    <t>2021 CORE - FIRM - Total Fixed Income and Equities</t>
  </si>
  <si>
    <t>2021 DETAIL - FIRM - PUBLIC FIXED INCOME - Cash/Short-Term</t>
  </si>
  <si>
    <t>2021 DETAIL - FIRM - PUBLIC FIXED INCOME - Governments and Agencies</t>
  </si>
  <si>
    <t>2021 DETAIL - FIRM - PUBLIC FIXED INCOME - Corporates</t>
  </si>
  <si>
    <t>2021 DETAIL - FIRM - PUBLIC FIXED INCOME - Municipals, Tax-Preferenced</t>
  </si>
  <si>
    <t>2021 DETAIL - FIRM - PUBLIC FIXED INCOME - Municipals, Taxable</t>
  </si>
  <si>
    <t>2021 DETAIL - FIRM - PUBLIC FIXED INCOME - Securitized - RMBS</t>
  </si>
  <si>
    <t>2021 DETAIL - FIRM - PUBLIC FIXED INCOME - Securitized - All Other</t>
  </si>
  <si>
    <t>2021 DETAIL - FIRM - PUBLIC FIXED INCOME - Convertibles</t>
  </si>
  <si>
    <t>2021 DETAIL - FIRM - PUBLIC FIXED INCOME - High Yield</t>
  </si>
  <si>
    <t>2021 DETAIL - FIRM - PUBLIC FIXED INCOME - Bank/Leveraged Loans</t>
  </si>
  <si>
    <t>2021 DETAIL - FIRM - PUBLIC FIXED INCOME - CLOs</t>
  </si>
  <si>
    <t>2021 DETAIL - FIRM - PUBLIC FIXED INCOME - Emerging Markets - Sovereigns</t>
  </si>
  <si>
    <t>2021 DETAIL - FIRM - PUBLIC FIXED INCOME - Emerging Markets - Corporates</t>
  </si>
  <si>
    <t>2021 DETAIL - FIRM - PUBLIC FIXED INCOME - Other</t>
  </si>
  <si>
    <t>2021 DETAIL - FIRM - PUBLIC EQUITIES - Large Cap</t>
  </si>
  <si>
    <t>2021 DETAIL - FIRM - PUBLIC EQUITIES - Mid Cap</t>
  </si>
  <si>
    <t>2021 DETAIL - FIRM - PUBLIC EQUITIES - Small Cap</t>
  </si>
  <si>
    <t>2021 DETAIL - FIRM - PUBLIC EQUITIES - Global Developed Markets</t>
  </si>
  <si>
    <t>2021 DETAIL - FIRM - PUBLIC EQUITIES - Emerging Markets</t>
  </si>
  <si>
    <t>2021 DETAIL - FIRM - PUBLIC EQUITIES - Quant/Smart Beta</t>
  </si>
  <si>
    <t>2021 DETAIL - FIRM - PUBLIC EQUITIES - Mkt Neutral / Long-Short / Liquid Alts</t>
  </si>
  <si>
    <t>2021 DETAIL - FIRM - PUBLIC EQUITIES - Dividend-Tilt</t>
  </si>
  <si>
    <t>2021 DETAIL - FIRM - PUBLIC EQUITIES - Passive SMAs</t>
  </si>
  <si>
    <t>2021 DETAIL - FIRM - PUBLIC EQUITIES - Other</t>
  </si>
  <si>
    <t>2021 DETAIL - FIRM - PRIVATE FIXED INCOME - Private Placements - Traditional</t>
  </si>
  <si>
    <t>2021 DETAIL - FIRM - PRIVATE FIXED INCOME - Corporate - Middle Market</t>
  </si>
  <si>
    <t>2021 DETAIL - FIRM - PRIVATE FIXED INCOME - RE - CMLs</t>
  </si>
  <si>
    <t>2021 DETAIL - FIRM - PRIVATE FIXED INCOME - RE - All Other Debt</t>
  </si>
  <si>
    <t>2021 DETAIL - FIRM - PRIVATE FIXED INCOME - Infrastructure debt</t>
  </si>
  <si>
    <t>2021 DETAIL - FIRM - PRIVATE FIXED INCOME - Structured</t>
  </si>
  <si>
    <t>2021 DETAIL - FIRM - PRIVATE FIXED INCOME - High Yield</t>
  </si>
  <si>
    <t>2021 DETAIL - FIRM - PRIVATE FIXED INCOME - Other</t>
  </si>
  <si>
    <t>2021 DETAIL - FIRM - PRIVATE EQUITY AND EQUITY ALTS - PE / VC</t>
  </si>
  <si>
    <t>2021 DETAIL - FIRM - PRIVATE EQUITY AND EQUITY ALTS - RE Equity</t>
  </si>
  <si>
    <t>2021 DETAIL - FIRM - PRIVATE EQUITY AND EQUITY ALTS - Infrastructure Equity</t>
  </si>
  <si>
    <t>2021 DETAIL - FIRM - PRIVATE EQUITY AND EQUITY ALTS - Hedge funds</t>
  </si>
  <si>
    <t>2021 DETAIL - FIRM - PRIVATE EQUITY AND EQUITY ALTS - Other</t>
  </si>
  <si>
    <t>Insurance and Other</t>
  </si>
  <si>
    <t>FIELD COUNT TOTAL (INCL 1 for TIMESTAMP)</t>
  </si>
  <si>
    <t>Gsheets</t>
  </si>
  <si>
    <t>Change size range text</t>
  </si>
  <si>
    <t>Reprotect each sheet</t>
  </si>
  <si>
    <t>Life health labelling</t>
  </si>
  <si>
    <t>ESG Specific Products Placed with Insurers</t>
  </si>
  <si>
    <t>2021 MGER - Supp Ques, M&amp;A 3PGA effect, Y/N</t>
  </si>
  <si>
    <t>2021 MGER - Supp Ques, M&amp;A 3PGA effect, Answer</t>
  </si>
  <si>
    <t>The survey was designed and conducted based on the following principles</t>
  </si>
  <si>
    <t>asset management</t>
  </si>
  <si>
    <t>General Account Assets</t>
  </si>
  <si>
    <t>These products that are specifically designed with ESG processes and objectives, and are marketed specifically as an ESG products</t>
  </si>
  <si>
    <t>Data</t>
  </si>
  <si>
    <t>assets are included at a grand total level</t>
  </si>
  <si>
    <t>in total for all clients provides useful insight into their focus/scale in the asset class</t>
  </si>
  <si>
    <r>
      <t>Audience.</t>
    </r>
    <r>
      <rPr>
        <sz val="12"/>
        <color theme="1"/>
        <rFont val="Arial"/>
        <family val="2"/>
      </rPr>
      <t xml:space="preserve"> The audience is insurers who are researching insurance-focused asset managers, specifically managers who have expertise in general account</t>
    </r>
  </si>
  <si>
    <r>
      <t>Insurance General Account Assets.</t>
    </r>
    <r>
      <rPr>
        <sz val="12"/>
        <color theme="1"/>
        <rFont val="Arial"/>
        <family val="2"/>
      </rPr>
      <t xml:space="preserve"> The Survey's focus is on Third-Party General Account assets(3P-GA). However, Affiliated GA and Separate Account </t>
    </r>
  </si>
  <si>
    <r>
      <rPr>
        <b/>
        <sz val="12"/>
        <color theme="1"/>
        <rFont val="Arial"/>
        <family val="2"/>
      </rPr>
      <t>Firm Total Assets.</t>
    </r>
    <r>
      <rPr>
        <sz val="12"/>
        <color theme="1"/>
        <rFont val="Arial"/>
        <family val="2"/>
      </rPr>
      <t xml:space="preserve"> Understanding what a manager runs for insurers in a given asset class is relevant, but also seeing what they manage in the same asset class</t>
    </r>
  </si>
  <si>
    <r>
      <t>Private Asset Classes.</t>
    </r>
    <r>
      <rPr>
        <sz val="12"/>
        <color theme="1"/>
        <rFont val="Arial"/>
        <family val="2"/>
      </rPr>
      <t xml:space="preserve"> Insurers have long invested in core fixed income and public equities. However, in recent years insurers are increasingly venturing into</t>
    </r>
  </si>
  <si>
    <r>
      <t>Asset Manager Effort.</t>
    </r>
    <r>
      <rPr>
        <sz val="12"/>
        <color theme="1"/>
        <rFont val="Arial"/>
        <family val="2"/>
      </rPr>
      <t xml:space="preserve"> Asset managers may not be able to and/or want to provide the full level of detail requested. We did not want to exclude managers, so we</t>
    </r>
  </si>
  <si>
    <t>private asset classes, both fixed income and equity related. Accordingly, a significant focus on private asset classes are embedded into the Survey</t>
  </si>
  <si>
    <r>
      <t>Access.</t>
    </r>
    <r>
      <rPr>
        <sz val="12"/>
        <color theme="1"/>
        <rFont val="Arial"/>
        <family val="2"/>
      </rPr>
      <t xml:space="preserve"> The Survey will be very accessible to insurers -- no barriers for either the managers or insurers. Specifically, no charge for manager participation</t>
    </r>
    <r>
      <rPr>
        <b/>
        <sz val="12"/>
        <color theme="1"/>
        <rFont val="Arial"/>
        <family val="2"/>
      </rPr>
      <t>,</t>
    </r>
  </si>
  <si>
    <t>the Survey digitally into the Clearwater Analytics website</t>
  </si>
  <si>
    <t>Accordingly, data submitted is based on manager interpretation</t>
  </si>
  <si>
    <t>Please also review carefully before completing the survey</t>
  </si>
  <si>
    <r>
      <t xml:space="preserve">Providing DETAIL AUM data will result in a robust </t>
    </r>
    <r>
      <rPr>
        <i/>
        <sz val="12"/>
        <color theme="1"/>
        <rFont val="Arial"/>
        <family val="2"/>
      </rPr>
      <t>Manager Profile Page</t>
    </r>
    <r>
      <rPr>
        <sz val="12"/>
        <color theme="1"/>
        <rFont val="Arial"/>
        <family val="2"/>
      </rPr>
      <t xml:space="preserve"> that will be part of the survey output</t>
    </r>
  </si>
  <si>
    <t>Approach</t>
  </si>
  <si>
    <t>DETAIL Information - Public Assets</t>
  </si>
  <si>
    <t>DETAIL Information - Private Assets</t>
  </si>
  <si>
    <t>Field Count of Data Range on Tab 1</t>
  </si>
  <si>
    <t>Field Count of Data Output on Last Tab</t>
  </si>
  <si>
    <t>Add health column, change graph</t>
  </si>
  <si>
    <t>Client Size labelling</t>
  </si>
  <si>
    <t>Mergers, Acquisitions, Divestments</t>
  </si>
  <si>
    <t>N</t>
  </si>
  <si>
    <t>No entry required, this is a draft of what your Manager Profile Page will look like</t>
  </si>
  <si>
    <t>Read this page</t>
  </si>
  <si>
    <t>How to Complete the Survey</t>
  </si>
  <si>
    <t>2020 YE</t>
  </si>
  <si>
    <t>2021 YE</t>
  </si>
  <si>
    <t>Overall AUM</t>
  </si>
  <si>
    <t>High Level Breakdowns</t>
  </si>
  <si>
    <t>Private Equity and Equity Alts</t>
  </si>
  <si>
    <t>Firm AUM</t>
  </si>
  <si>
    <t>3rd-Party General Account AUM</t>
  </si>
  <si>
    <t>3rd-Pty GA</t>
  </si>
  <si>
    <t>no charges for insurers to access the data. Further, ease of access and research of data beyond a simple PDF report are facilitated by integrating</t>
  </si>
  <si>
    <t>TEST (enter manager data from 2019, export to Gsheets and review pages)</t>
  </si>
  <si>
    <t>DAVID REVIEW COMMENTS</t>
  </si>
  <si>
    <t>Book Income Projections</t>
  </si>
  <si>
    <t>For Dropdowns:</t>
  </si>
  <si>
    <t>Book Value/Yield Calcs on Portfolio Mgt Platform</t>
  </si>
  <si>
    <t>Cash Flow Projections</t>
  </si>
  <si>
    <t>AUM Summary</t>
  </si>
  <si>
    <t>AUM Details</t>
  </si>
  <si>
    <t>General Information</t>
  </si>
  <si>
    <t>2021 Year End Data</t>
  </si>
  <si>
    <t xml:space="preserve"> Manager AUM Input</t>
  </si>
  <si>
    <t>Total Firm AUM</t>
  </si>
  <si>
    <t>Regional AUM</t>
  </si>
  <si>
    <t>Insurer Type - 3rd-Pty GA</t>
  </si>
  <si>
    <t>Company Size - 3rd-Pty GA</t>
  </si>
  <si>
    <t>3rd-Party GA</t>
  </si>
  <si>
    <t>Insurance - 3rd-Party General Account</t>
  </si>
  <si>
    <t xml:space="preserve"> Approach and Definitions</t>
  </si>
  <si>
    <t xml:space="preserve">                              Manager General Data Input</t>
  </si>
  <si>
    <t>stevedoire@clearwateranalytics.com</t>
  </si>
  <si>
    <t>Interactive Client Web Portal</t>
  </si>
  <si>
    <t>PRIMARY Information</t>
  </si>
  <si>
    <t>Company Size</t>
  </si>
  <si>
    <t>Company Type</t>
  </si>
  <si>
    <t>Insurance Investment Outsourcing Report - 2022 Edition</t>
  </si>
  <si>
    <t>The Ninth Annual</t>
  </si>
  <si>
    <t>Use this workbook to submit your profile</t>
  </si>
  <si>
    <t>About the Report</t>
  </si>
  <si>
    <t>We offer the opportunity to expand your footprint in this publication via advertising</t>
  </si>
  <si>
    <t>david.holmes@assetoutsourcingexchange.com</t>
  </si>
  <si>
    <t>The report is distributed broadly to insurance companies in North America, Europe, APAC, and other domiciles</t>
  </si>
  <si>
    <t>Your submission must be completed by April 1st</t>
  </si>
  <si>
    <t>Advertising contact</t>
  </si>
  <si>
    <t>Workbook submission</t>
  </si>
  <si>
    <r>
      <t xml:space="preserve">Be sure to submit final, accurate, proofed information.  </t>
    </r>
    <r>
      <rPr>
        <b/>
        <sz val="12"/>
        <color theme="1"/>
        <rFont val="Arial"/>
        <family val="2"/>
      </rPr>
      <t>Your profile will be published as submitted</t>
    </r>
  </si>
  <si>
    <t>Your firm's information will be presented in a full-page 'Manager Profile'</t>
  </si>
  <si>
    <t>Participation is free; does not require an Exchange membership</t>
  </si>
  <si>
    <t>Workbook Pages</t>
  </si>
  <si>
    <t>Directions</t>
  </si>
  <si>
    <t>Manager General Data</t>
  </si>
  <si>
    <t>Manager AUM Data</t>
  </si>
  <si>
    <t>Manager Profile Output</t>
  </si>
  <si>
    <t>Follow the tab order</t>
  </si>
  <si>
    <t>Review Tab 3 Definitions</t>
  </si>
  <si>
    <t>Fill out data on Tabs 4 and 5</t>
  </si>
  <si>
    <t>of the underlying sectors) as our insurers will benefit from the additional detail.  However, in limited instances the survey does collects mandate style</t>
  </si>
  <si>
    <t>on estimating</t>
  </si>
  <si>
    <t>Questions?</t>
  </si>
  <si>
    <t>Contact Steve Doire at</t>
  </si>
  <si>
    <t>All managers are asked to provide General Data on Tab 4 and Primary AUM data on Tab 5</t>
  </si>
  <si>
    <t>Data Validations</t>
  </si>
  <si>
    <t>Examples include a Large Cap Equity Passive SMA in both Large Cap and Passive, Corporate Bonds could include High Yield Corporates. High Yield could</t>
  </si>
  <si>
    <t>include Corporates and Other Securitized</t>
  </si>
  <si>
    <t xml:space="preserve">  Directions</t>
  </si>
  <si>
    <t>Over the course of 2021, was your 3P-GA AUM affected by mergers, acquisitions or divestments associated with your firm or a company affiliated with your firm?'</t>
  </si>
  <si>
    <t>3rd-Party General Account Assets (3P-GA)</t>
  </si>
  <si>
    <t>Affiliated General Account Assets</t>
  </si>
  <si>
    <t>Insurance - General Account - Affiliates</t>
  </si>
  <si>
    <t>These are assets are owned by the policyholder.  Examples include variable annuities and unit-linked insurance policies of individuals, and institutional</t>
  </si>
  <si>
    <t>insurance policies such as COLI/BOLI</t>
  </si>
  <si>
    <t>Services for 3rd-Party GA Clients</t>
  </si>
  <si>
    <t>3rd-Party GA Client Breakdown</t>
  </si>
  <si>
    <t>Data Options</t>
  </si>
  <si>
    <t>All values are USD</t>
  </si>
  <si>
    <t>Dollar inputs are in Billions, with 3 decimal places.  EG, 2.567 = 2 billion, 567 million</t>
  </si>
  <si>
    <t>Data Value Inputs</t>
  </si>
  <si>
    <t>For example: Total 3rd-Pty Gen Acct &lt;&gt; Total 3rd-Pty Gen Acct For All Regions</t>
  </si>
  <si>
    <t>Footnote</t>
  </si>
  <si>
    <t>2021 MGER - Footnote, Y/N</t>
  </si>
  <si>
    <t>2021 MGER - Footnote, Answer</t>
  </si>
  <si>
    <t>Note: published format may vary</t>
  </si>
  <si>
    <t>(you may estimate)</t>
  </si>
  <si>
    <t>Maximum length 330 characters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</si>
  <si>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</si>
  <si>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331 Characters for testing</t>
  </si>
  <si>
    <t>In the unlikely situation where the workbook changes, the current version can be downloaded here</t>
  </si>
  <si>
    <t>David Holmes</t>
  </si>
  <si>
    <t>+1-502-551-6592</t>
  </si>
  <si>
    <t>AssetOutsourcingExchange.com</t>
  </si>
  <si>
    <t>ClearwaterAnalytics.com</t>
  </si>
  <si>
    <t>Steve Doire</t>
  </si>
  <si>
    <t>https://clearwater-analytics.com/insurance-investment-outsourcing-report-manager-data-input</t>
  </si>
  <si>
    <t>Latest Workbook Template</t>
  </si>
  <si>
    <t>For 2022, The Exchange has enhanced what data is collected and how we will report on it for the benefit of both managers and insurers</t>
  </si>
  <si>
    <t>ABC Asset Management</t>
  </si>
  <si>
    <t>1 ABC Way, NY, NY 10100</t>
  </si>
  <si>
    <t>www.abc.com</t>
  </si>
  <si>
    <t>First Last</t>
  </si>
  <si>
    <t>Head of Sales</t>
  </si>
  <si>
    <t>name@abc-am.com</t>
  </si>
  <si>
    <t>555-555-5555</t>
  </si>
  <si>
    <t>The focus of the survey is on 3rd-party general account AUM, however, we also collect other firm AUM data useful to insurers</t>
  </si>
  <si>
    <t>Review you Manager Profile Page output on Tab 6</t>
  </si>
  <si>
    <t>Providing "DETAIL" AUM data on Tab 5 is optional</t>
  </si>
  <si>
    <r>
      <t xml:space="preserve">You can preview what your </t>
    </r>
    <r>
      <rPr>
        <i/>
        <sz val="12"/>
        <color theme="1"/>
        <rFont val="Arial"/>
        <family val="2"/>
      </rPr>
      <t>Manager Profile Page</t>
    </r>
    <r>
      <rPr>
        <sz val="12"/>
        <color theme="1"/>
        <rFont val="Arial"/>
        <family val="2"/>
      </rPr>
      <t xml:space="preserve"> will look like with the data your provide on Tab 6</t>
    </r>
  </si>
  <si>
    <t>Return completed survey to Clearwater Analytics at</t>
  </si>
  <si>
    <t>Website publication by The Insurance Outsourcing Exchange and Clearwater Analytics</t>
  </si>
  <si>
    <t>We also promote the report and the information collected in the media.  Our goal is broad exposure for contributing managers</t>
  </si>
  <si>
    <t>it varies by the data being displayed. There are 10 Aggregate Data Pages planned, and a number use rankings that are not a pure 3P-GA AUM ranking</t>
  </si>
  <si>
    <t>information, e.g., Passive Mandates within Equities.  We recognize it may be challenging to provide this granularity, please see the Data section below</t>
  </si>
  <si>
    <r>
      <t>Double Counting (Detail Section only).</t>
    </r>
    <r>
      <rPr>
        <sz val="12"/>
        <color theme="1"/>
        <rFont val="Arial"/>
        <family val="2"/>
      </rPr>
      <t xml:space="preserve"> Managers can list assets in the Detail section more than once if appropriate, i.e., double counting (or triple or more).</t>
    </r>
  </si>
  <si>
    <t>offered an option to limit input to high-level data if desired.  Please refer to the Directions for details</t>
  </si>
  <si>
    <t>Are assets that "fully belong" to the insurer, fund the liabilities they underwrite, and are available to pay claims and benefits of the insureds</t>
  </si>
  <si>
    <t xml:space="preserve">Excluded are: Separate Account assets that are specifically attributable to policyholders, such as life insurance unit-linked, variable annuities, </t>
  </si>
  <si>
    <t>separate accounts, and institutional separate accounts (e.g. COLI/BOLI/ICOLI). Pension funds of insurers are also excluded from General Account assets</t>
  </si>
  <si>
    <t>The data submitted by managers is not "audited", however high-level reviews are performed and followed-up on.  Accurate data is fully the manager's responsibility,</t>
  </si>
  <si>
    <t>please review carefully before submitting. Some managers utilized estimates -- primarily in the Detail section. Multi-asset strategies can be broken out into</t>
  </si>
  <si>
    <t>underlying sectors/asset classes, often by estimate, or alternatively included in "other".  Again, we know data collection can be challenging, estimates are fine</t>
  </si>
  <si>
    <r>
      <t>"Directory" Approach.</t>
    </r>
    <r>
      <rPr>
        <sz val="12"/>
        <color theme="1"/>
        <rFont val="Arial"/>
        <family val="2"/>
      </rPr>
      <t xml:space="preserve"> The Survey summary pages are not solely a traditional "League Tables". While Aggregate Data Pages are all sorted in some rank order, </t>
    </r>
  </si>
  <si>
    <t>Separate Account (Policyholder) Assets</t>
  </si>
  <si>
    <t>y</t>
  </si>
  <si>
    <t>Insurance - Affiliated General Account</t>
  </si>
  <si>
    <t>Insurance - Separate Account, VA/Unit Linked</t>
  </si>
  <si>
    <t>All Other Firm AUM</t>
  </si>
  <si>
    <t xml:space="preserve">  Total Firm Assets</t>
  </si>
  <si>
    <t>Securitized, RMBS</t>
  </si>
  <si>
    <t>Securitized, All Other</t>
  </si>
  <si>
    <t>Emerging Markets, Sovereigns</t>
  </si>
  <si>
    <t>Emerging Markets, Corporates</t>
  </si>
  <si>
    <t>Large-Cap</t>
  </si>
  <si>
    <t>Mid-Cap</t>
  </si>
  <si>
    <t>Small-Cap</t>
  </si>
  <si>
    <t>Private Placements, Traditional</t>
  </si>
  <si>
    <t>Private Placements, Middle Market</t>
  </si>
  <si>
    <t>RE, CMLs/RMLs</t>
  </si>
  <si>
    <t>RE, All Other Debt</t>
  </si>
  <si>
    <t>Infrastructure Debt</t>
  </si>
  <si>
    <t>Hedge Funds</t>
  </si>
  <si>
    <t>Hard and soft copies distributed broadly to insurers</t>
  </si>
  <si>
    <t>This annual report, nine years running, has become the standard reference for the insurance investment industry</t>
  </si>
  <si>
    <t>Again this year, The Exchange is partnering with Clearwater Analytics.  Steve Doire of Clearwater Analytics is an insurance asset management</t>
  </si>
  <si>
    <t>Manager information will also be presented in various summary tables to further benefit insurers</t>
  </si>
  <si>
    <t>Advertising Opportunity</t>
  </si>
  <si>
    <t>How to Participate</t>
  </si>
  <si>
    <t>Start on Tab 2, Follow the directions</t>
  </si>
  <si>
    <t>Return the completed workbook to Steve Doire at Clearwater Analytics</t>
  </si>
  <si>
    <r>
      <t>Asset Class Focus.</t>
    </r>
    <r>
      <rPr>
        <sz val="12"/>
        <color theme="1"/>
        <rFont val="Arial"/>
        <family val="2"/>
      </rPr>
      <t xml:space="preserve"> Instead of collecting data on 'strategies' or 'mandate types' we ask for asset class-level information (e.g., skipping “core fixed income” in favor</t>
    </r>
  </si>
  <si>
    <r>
      <t xml:space="preserve">General account assets managed for insurance companies that are </t>
    </r>
    <r>
      <rPr>
        <u/>
        <sz val="12"/>
        <color theme="1"/>
        <rFont val="Arial"/>
        <family val="2"/>
      </rPr>
      <t>not</t>
    </r>
    <r>
      <rPr>
        <sz val="12"/>
        <color theme="1"/>
        <rFont val="Arial"/>
        <family val="2"/>
      </rPr>
      <t xml:space="preserve"> owned in whole or in part by your investment firm, its affiliates, or parent company</t>
    </r>
  </si>
  <si>
    <t>General Account assets of the investment firm's insurance client organizations that are owned in whole or in part by the investment firm, its affiliates, or parent company</t>
  </si>
  <si>
    <t>Client Counts</t>
  </si>
  <si>
    <t>The asset classes used are standard and widely used in the asset management industry. We do not provide managers any additional definitions.</t>
  </si>
  <si>
    <t>Asset Class Categories</t>
  </si>
  <si>
    <t>All underlying strategies are included here. For example, a fixed income hedge fund would be included here</t>
  </si>
  <si>
    <t>Report the number of insurance client companies your firm serves (which may differ from the number of your accounts or portfolios).  We recognize that it may be</t>
  </si>
  <si>
    <t>challenging to collect this data, when not easy available please use estimates</t>
  </si>
  <si>
    <r>
      <t xml:space="preserve">Report the number of 3P-GA </t>
    </r>
    <r>
      <rPr>
        <b/>
        <u/>
        <sz val="11"/>
        <rFont val="Arial"/>
        <family val="2"/>
      </rPr>
      <t>clients</t>
    </r>
    <r>
      <rPr>
        <b/>
        <sz val="11"/>
        <rFont val="Arial"/>
        <family val="2"/>
      </rPr>
      <t xml:space="preserve"> (not accounts) you serve in each</t>
    </r>
  </si>
  <si>
    <t>Report the number of 3P-GA client (not accounts) you serve for each</t>
  </si>
  <si>
    <t xml:space="preserve"> 'Company Type' category</t>
  </si>
  <si>
    <t xml:space="preserve">Company Size' category </t>
  </si>
  <si>
    <t>If you'd like to include a footnote on your manager profile page, provide it here.  It is acceptable to highlight your key products</t>
  </si>
  <si>
    <t>North America</t>
  </si>
  <si>
    <t xml:space="preserve">Welcome to the 2022 edition of the Insurance Investment Outsourcing Report, published by </t>
  </si>
  <si>
    <t>The Insurance Asset Outsourcing Exchange</t>
  </si>
  <si>
    <t>veteran that many of you know, and is the architect of the enhanced survey.  His team will be collecting and aggregating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</si>
</sst>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00"/>
    <numFmt numFmtId="165" formatCode="_(* #,##0.000_);_(* \(#,##0.000\);_(* &quot;-&quot;_);_(@_)"/>
    <numFmt numFmtId="166" formatCode="_(* #,##0_);_(* \(#,##0\);_(* &quot;-&quot;??_);_(@_)"/>
    <numFmt numFmtId="167" formatCode="___(* #,##0.00_);___(* \(#,##0.00\);___(* &quot;-&quot;??_);___(@_)"/>
  </numFmts>
  <fonts count="8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8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theme="8"/>
      <name val="Arial"/>
      <family val="2"/>
    </font>
    <font>
      <sz val="16"/>
      <color theme="1"/>
      <name val="Arial"/>
      <family val="2"/>
    </font>
    <font>
      <b/>
      <u/>
      <sz val="14"/>
      <color theme="10"/>
      <name val="Calibri"/>
      <family val="2"/>
      <scheme val="minor"/>
    </font>
    <font>
      <b/>
      <sz val="16"/>
      <color theme="8"/>
      <name val="Arial"/>
      <family val="2"/>
    </font>
    <font>
      <b/>
      <sz val="12"/>
      <color theme="8"/>
      <name val="Arial"/>
      <family val="2"/>
    </font>
    <font>
      <b/>
      <sz val="14"/>
      <color theme="1"/>
      <name val="Arial"/>
      <family val="2"/>
    </font>
    <font>
      <b/>
      <sz val="11"/>
      <color theme="8"/>
      <name val="Calibri"/>
      <family val="2"/>
      <scheme val="minor"/>
    </font>
    <font>
      <sz val="20"/>
      <color theme="1"/>
      <name val="Arial"/>
      <family val="2"/>
    </font>
    <font>
      <b/>
      <sz val="20"/>
      <color theme="8"/>
      <name val="Arial"/>
      <family val="2"/>
    </font>
    <font>
      <b/>
      <sz val="2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0" tint="-4.9989318521683403E-2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i/>
      <sz val="10.5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2"/>
      <color theme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20"/>
      <color theme="4"/>
      <name val="Arial"/>
      <family val="2"/>
    </font>
    <font>
      <sz val="14"/>
      <color theme="4"/>
      <name val="Calibri"/>
      <family val="2"/>
      <scheme val="minor"/>
    </font>
    <font>
      <b/>
      <sz val="14"/>
      <color theme="4"/>
      <name val="Arial"/>
      <family val="2"/>
    </font>
    <font>
      <sz val="14"/>
      <color theme="4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sz val="11"/>
      <color theme="4"/>
      <name val="Arial"/>
      <family val="2"/>
    </font>
    <font>
      <sz val="20"/>
      <color theme="4"/>
      <name val="Arial"/>
      <family val="2"/>
    </font>
    <font>
      <u/>
      <sz val="12"/>
      <color theme="4"/>
      <name val="Arial"/>
      <family val="2"/>
    </font>
    <font>
      <sz val="16"/>
      <color theme="4"/>
      <name val="Arial"/>
      <family val="2"/>
    </font>
    <font>
      <b/>
      <sz val="16"/>
      <color theme="4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rgb="FF0188B6"/>
      <name val="Arial"/>
      <family val="2"/>
    </font>
    <font>
      <b/>
      <sz val="20"/>
      <color rgb="FF0188B6"/>
      <name val="Arial"/>
      <family val="2"/>
    </font>
    <font>
      <sz val="14"/>
      <color rgb="FF0188B6"/>
      <name val="Arial"/>
      <family val="2"/>
    </font>
    <font>
      <sz val="12"/>
      <color rgb="FF0188B6"/>
      <name val="Arial"/>
      <family val="2"/>
    </font>
    <font>
      <sz val="20"/>
      <color rgb="FF0188B6"/>
      <name val="Arial"/>
      <family val="2"/>
    </font>
    <font>
      <b/>
      <sz val="16"/>
      <color rgb="FF0188B6"/>
      <name val="Arial"/>
      <family val="2"/>
    </font>
    <font>
      <sz val="11"/>
      <color rgb="FF0188B6"/>
      <name val="Arial"/>
      <family val="2"/>
    </font>
    <font>
      <b/>
      <sz val="12"/>
      <color rgb="FF0188B6"/>
      <name val="Arial"/>
      <family val="2"/>
    </font>
    <font>
      <b/>
      <sz val="11"/>
      <color rgb="FF0188B6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i/>
      <sz val="10"/>
      <name val="Arial"/>
      <family val="2"/>
    </font>
    <font>
      <u/>
      <sz val="12"/>
      <color theme="1"/>
      <name val="Arial"/>
      <family val="2"/>
    </font>
    <font>
      <b/>
      <u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188B6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theme="4"/>
      </left>
      <right/>
      <top style="dotted">
        <color theme="4"/>
      </top>
      <bottom style="dotted">
        <color theme="4"/>
      </bottom>
      <diagonal/>
    </border>
    <border>
      <left/>
      <right/>
      <top style="dotted">
        <color theme="4"/>
      </top>
      <bottom style="dotted">
        <color theme="4"/>
      </bottom>
      <diagonal/>
    </border>
    <border>
      <left/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188B6"/>
      </left>
      <right/>
      <top style="thick">
        <color rgb="FF0188B6"/>
      </top>
      <bottom/>
      <diagonal/>
    </border>
    <border>
      <left/>
      <right/>
      <top style="thick">
        <color rgb="FF0188B6"/>
      </top>
      <bottom/>
      <diagonal/>
    </border>
    <border>
      <left/>
      <right style="thick">
        <color rgb="FF0188B6"/>
      </right>
      <top style="thick">
        <color rgb="FF0188B6"/>
      </top>
      <bottom/>
      <diagonal/>
    </border>
    <border>
      <left style="thick">
        <color rgb="FF0188B6"/>
      </left>
      <right/>
      <top/>
      <bottom/>
      <diagonal/>
    </border>
    <border>
      <left/>
      <right style="thick">
        <color rgb="FF0188B6"/>
      </right>
      <top/>
      <bottom/>
      <diagonal/>
    </border>
    <border>
      <left style="thick">
        <color rgb="FF0188B6"/>
      </left>
      <right/>
      <top/>
      <bottom style="thick">
        <color theme="4"/>
      </bottom>
      <diagonal/>
    </border>
    <border>
      <left/>
      <right style="thick">
        <color rgb="FF0188B6"/>
      </right>
      <top/>
      <bottom style="thick">
        <color theme="4"/>
      </bottom>
      <diagonal/>
    </border>
    <border>
      <left style="thick">
        <color rgb="FF0188B6"/>
      </left>
      <right/>
      <top style="thick">
        <color theme="4"/>
      </top>
      <bottom/>
      <diagonal/>
    </border>
    <border>
      <left/>
      <right style="thick">
        <color rgb="FF0188B6"/>
      </right>
      <top style="thick">
        <color theme="4"/>
      </top>
      <bottom/>
      <diagonal/>
    </border>
    <border>
      <left style="thick">
        <color rgb="FF0188B6"/>
      </left>
      <right/>
      <top/>
      <bottom style="thick">
        <color rgb="FF0188B6"/>
      </bottom>
      <diagonal/>
    </border>
    <border>
      <left/>
      <right/>
      <top/>
      <bottom style="thick">
        <color rgb="FF0188B6"/>
      </bottom>
      <diagonal/>
    </border>
    <border>
      <left/>
      <right style="thick">
        <color rgb="FF0188B6"/>
      </right>
      <top/>
      <bottom style="thick">
        <color rgb="FF0188B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524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2" borderId="0" xfId="0" applyFont="1" applyFill="1"/>
    <xf numFmtId="0" fontId="7" fillId="2" borderId="0" xfId="0" applyFont="1" applyFill="1" applyBorder="1"/>
    <xf numFmtId="164" fontId="9" fillId="2" borderId="0" xfId="0" applyNumberFormat="1" applyFont="1" applyFill="1"/>
    <xf numFmtId="164" fontId="5" fillId="2" borderId="0" xfId="0" applyNumberFormat="1" applyFont="1" applyFill="1"/>
    <xf numFmtId="164" fontId="7" fillId="2" borderId="0" xfId="0" applyNumberFormat="1" applyFont="1" applyFill="1"/>
    <xf numFmtId="0" fontId="7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5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21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10" fillId="2" borderId="0" xfId="0" applyNumberFormat="1" applyFont="1" applyFill="1"/>
    <xf numFmtId="164" fontId="21" fillId="2" borderId="0" xfId="0" applyNumberFormat="1" applyFont="1" applyFill="1" applyAlignment="1">
      <alignment vertical="top"/>
    </xf>
    <xf numFmtId="164" fontId="7" fillId="2" borderId="0" xfId="0" applyNumberFormat="1" applyFont="1" applyFill="1" applyAlignment="1">
      <alignment vertical="center"/>
    </xf>
    <xf numFmtId="164" fontId="24" fillId="2" borderId="0" xfId="0" applyNumberFormat="1" applyFont="1" applyFill="1" applyBorder="1"/>
    <xf numFmtId="164" fontId="7" fillId="2" borderId="0" xfId="0" applyNumberFormat="1" applyFont="1" applyFill="1" applyBorder="1"/>
    <xf numFmtId="164" fontId="27" fillId="2" borderId="0" xfId="0" applyNumberFormat="1" applyFont="1" applyFill="1" applyBorder="1"/>
    <xf numFmtId="164" fontId="6" fillId="2" borderId="0" xfId="0" applyNumberFormat="1" applyFont="1" applyFill="1" applyBorder="1"/>
    <xf numFmtId="164" fontId="10" fillId="2" borderId="0" xfId="0" applyNumberFormat="1" applyFont="1" applyFill="1" applyAlignment="1">
      <alignment vertic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21" fillId="0" borderId="0" xfId="0" applyNumberFormat="1" applyFont="1" applyFill="1" applyAlignment="1">
      <alignment vertical="top"/>
    </xf>
    <xf numFmtId="164" fontId="7" fillId="0" borderId="0" xfId="0" applyNumberFormat="1" applyFont="1" applyFill="1"/>
    <xf numFmtId="164" fontId="6" fillId="0" borderId="0" xfId="0" applyNumberFormat="1" applyFont="1" applyFill="1"/>
    <xf numFmtId="164" fontId="7" fillId="0" borderId="0" xfId="0" applyNumberFormat="1" applyFont="1" applyFill="1" applyBorder="1"/>
    <xf numFmtId="164" fontId="10" fillId="0" borderId="0" xfId="0" applyNumberFormat="1" applyFont="1" applyFill="1"/>
    <xf numFmtId="164" fontId="19" fillId="0" borderId="0" xfId="0" applyNumberFormat="1" applyFont="1" applyFill="1"/>
    <xf numFmtId="164" fontId="26" fillId="0" borderId="0" xfId="0" applyNumberFormat="1" applyFont="1" applyFill="1"/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164" fontId="6" fillId="2" borderId="7" xfId="0" applyNumberFormat="1" applyFont="1" applyFill="1" applyBorder="1"/>
    <xf numFmtId="164" fontId="7" fillId="2" borderId="7" xfId="0" applyNumberFormat="1" applyFont="1" applyFill="1" applyBorder="1"/>
    <xf numFmtId="164" fontId="7" fillId="0" borderId="2" xfId="0" applyNumberFormat="1" applyFont="1" applyFill="1" applyBorder="1"/>
    <xf numFmtId="164" fontId="7" fillId="0" borderId="3" xfId="0" applyNumberFormat="1" applyFont="1" applyFill="1" applyBorder="1"/>
    <xf numFmtId="164" fontId="9" fillId="0" borderId="0" xfId="0" applyNumberFormat="1" applyFont="1" applyFill="1" applyAlignment="1">
      <alignment horizontal="center" vertical="center"/>
    </xf>
    <xf numFmtId="164" fontId="10" fillId="0" borderId="2" xfId="0" applyNumberFormat="1" applyFont="1" applyFill="1" applyBorder="1"/>
    <xf numFmtId="164" fontId="10" fillId="0" borderId="3" xfId="0" applyNumberFormat="1" applyFont="1" applyFill="1" applyBorder="1"/>
    <xf numFmtId="164" fontId="7" fillId="0" borderId="0" xfId="0" applyNumberFormat="1" applyFont="1" applyFill="1" applyAlignment="1">
      <alignment vertical="center"/>
    </xf>
    <xf numFmtId="164" fontId="7" fillId="8" borderId="0" xfId="0" applyNumberFormat="1" applyFont="1" applyFill="1" applyAlignment="1">
      <alignment vertical="center"/>
    </xf>
    <xf numFmtId="164" fontId="6" fillId="8" borderId="0" xfId="0" applyNumberFormat="1" applyFont="1" applyFill="1" applyAlignment="1">
      <alignment vertical="center"/>
    </xf>
    <xf numFmtId="0" fontId="7" fillId="8" borderId="0" xfId="0" applyFont="1" applyFill="1" applyAlignment="1">
      <alignment vertical="center"/>
    </xf>
    <xf numFmtId="166" fontId="9" fillId="0" borderId="0" xfId="2" applyNumberFormat="1" applyFont="1" applyFill="1" applyAlignment="1">
      <alignment horizontal="right"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10" fillId="8" borderId="0" xfId="0" applyNumberFormat="1" applyFont="1" applyFill="1" applyAlignment="1">
      <alignment vertical="center"/>
    </xf>
    <xf numFmtId="164" fontId="19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166" fontId="18" fillId="0" borderId="0" xfId="2" applyNumberFormat="1" applyFont="1" applyFill="1" applyAlignment="1">
      <alignment vertical="center"/>
    </xf>
    <xf numFmtId="166" fontId="18" fillId="0" borderId="2" xfId="2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25" fillId="2" borderId="0" xfId="0" applyNumberFormat="1" applyFont="1" applyFill="1" applyBorder="1" applyAlignment="1">
      <alignment vertical="center"/>
    </xf>
    <xf numFmtId="165" fontId="27" fillId="2" borderId="0" xfId="0" applyNumberFormat="1" applyFont="1" applyFill="1" applyBorder="1" applyAlignment="1" applyProtection="1">
      <alignment vertical="center"/>
    </xf>
    <xf numFmtId="164" fontId="26" fillId="2" borderId="0" xfId="0" applyNumberFormat="1" applyFont="1" applyFill="1" applyBorder="1" applyAlignment="1">
      <alignment vertical="center"/>
    </xf>
    <xf numFmtId="164" fontId="7" fillId="2" borderId="0" xfId="0" quotePrefix="1" applyNumberFormat="1" applyFont="1" applyFill="1" applyBorder="1" applyAlignment="1">
      <alignment vertical="center"/>
    </xf>
    <xf numFmtId="164" fontId="25" fillId="2" borderId="0" xfId="0" quotePrefix="1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65" fontId="7" fillId="8" borderId="0" xfId="0" applyNumberFormat="1" applyFont="1" applyFill="1" applyBorder="1" applyAlignment="1">
      <alignment vertical="center"/>
    </xf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0" xfId="0" applyFont="1" applyFill="1"/>
    <xf numFmtId="0" fontId="12" fillId="0" borderId="3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3" xfId="0" applyFont="1" applyFill="1" applyBorder="1" applyAlignment="1">
      <alignment vertical="center"/>
    </xf>
    <xf numFmtId="0" fontId="13" fillId="0" borderId="0" xfId="0" applyFont="1" applyFill="1" applyAlignment="1"/>
    <xf numFmtId="0" fontId="27" fillId="0" borderId="0" xfId="0" applyFont="1" applyFill="1"/>
    <xf numFmtId="0" fontId="27" fillId="0" borderId="3" xfId="0" applyFont="1" applyFill="1" applyBorder="1" applyAlignment="1">
      <alignment horizontal="center"/>
    </xf>
    <xf numFmtId="0" fontId="27" fillId="0" borderId="0" xfId="0" applyFont="1" applyFill="1" applyBorder="1"/>
    <xf numFmtId="0" fontId="31" fillId="0" borderId="0" xfId="0" applyFont="1" applyFill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2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27" fillId="2" borderId="0" xfId="0" applyFont="1" applyFill="1" applyBorder="1" applyAlignment="1">
      <alignment vertical="center"/>
    </xf>
    <xf numFmtId="0" fontId="30" fillId="2" borderId="7" xfId="0" applyFont="1" applyFill="1" applyBorder="1" applyAlignment="1">
      <alignment vertical="center"/>
    </xf>
    <xf numFmtId="0" fontId="27" fillId="2" borderId="7" xfId="0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0" fillId="2" borderId="7" xfId="0" quotePrefix="1" applyFont="1" applyFill="1" applyBorder="1" applyAlignment="1">
      <alignment horizontal="center" vertical="center"/>
    </xf>
    <xf numFmtId="0" fontId="27" fillId="0" borderId="0" xfId="0" quotePrefix="1" applyFont="1" applyFill="1" applyAlignment="1">
      <alignment vertical="center"/>
    </xf>
    <xf numFmtId="0" fontId="27" fillId="2" borderId="0" xfId="0" quotePrefix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7" fillId="2" borderId="0" xfId="0" applyFont="1" applyFill="1" applyBorder="1"/>
    <xf numFmtId="0" fontId="33" fillId="2" borderId="7" xfId="0" applyFont="1" applyFill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 wrapText="1"/>
    </xf>
    <xf numFmtId="0" fontId="34" fillId="0" borderId="0" xfId="0" applyFont="1" applyFill="1"/>
    <xf numFmtId="164" fontId="34" fillId="0" borderId="0" xfId="0" applyNumberFormat="1" applyFont="1" applyFill="1" applyBorder="1"/>
    <xf numFmtId="164" fontId="34" fillId="0" borderId="0" xfId="0" applyNumberFormat="1" applyFont="1" applyFill="1"/>
    <xf numFmtId="0" fontId="3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vertical="center"/>
    </xf>
    <xf numFmtId="164" fontId="36" fillId="0" borderId="0" xfId="0" applyNumberFormat="1" applyFont="1" applyFill="1" applyAlignment="1">
      <alignment vertical="center"/>
    </xf>
    <xf numFmtId="164" fontId="34" fillId="0" borderId="0" xfId="0" applyNumberFormat="1" applyFont="1" applyFill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7" fillId="0" borderId="0" xfId="0" applyFont="1" applyFill="1" applyBorder="1" applyAlignment="1"/>
    <xf numFmtId="43" fontId="7" fillId="0" borderId="0" xfId="2" applyFont="1" applyFill="1" applyBorder="1" applyAlignment="1">
      <alignment vertical="center"/>
    </xf>
    <xf numFmtId="164" fontId="42" fillId="0" borderId="0" xfId="0" applyNumberFormat="1" applyFont="1"/>
    <xf numFmtId="0" fontId="38" fillId="0" borderId="2" xfId="0" applyFont="1" applyFill="1" applyBorder="1" applyAlignment="1">
      <alignment vertical="center"/>
    </xf>
    <xf numFmtId="0" fontId="38" fillId="0" borderId="3" xfId="0" applyFont="1" applyFill="1" applyBorder="1" applyAlignment="1">
      <alignment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166" fontId="8" fillId="0" borderId="4" xfId="2" applyNumberFormat="1" applyFont="1" applyFill="1" applyBorder="1" applyAlignment="1">
      <alignment horizontal="right" vertical="center"/>
    </xf>
    <xf numFmtId="43" fontId="28" fillId="4" borderId="0" xfId="2" applyFont="1" applyFill="1" applyAlignment="1">
      <alignment vertical="center"/>
    </xf>
    <xf numFmtId="164" fontId="28" fillId="4" borderId="0" xfId="0" applyNumberFormat="1" applyFont="1" applyFill="1" applyAlignment="1">
      <alignment vertical="center"/>
    </xf>
    <xf numFmtId="164" fontId="37" fillId="4" borderId="0" xfId="0" applyNumberFormat="1" applyFont="1" applyFill="1" applyAlignment="1">
      <alignment vertical="center"/>
    </xf>
    <xf numFmtId="0" fontId="32" fillId="0" borderId="0" xfId="0" applyFont="1"/>
    <xf numFmtId="0" fontId="45" fillId="0" borderId="0" xfId="0" applyFont="1" applyFill="1" applyAlignment="1">
      <alignment vertical="center"/>
    </xf>
    <xf numFmtId="43" fontId="34" fillId="0" borderId="14" xfId="2" applyFont="1" applyFill="1" applyBorder="1" applyAlignment="1">
      <alignment horizontal="left" vertical="center"/>
    </xf>
    <xf numFmtId="0" fontId="34" fillId="0" borderId="14" xfId="0" applyFont="1" applyFill="1" applyBorder="1" applyAlignment="1">
      <alignment vertical="center"/>
    </xf>
    <xf numFmtId="43" fontId="34" fillId="0" borderId="14" xfId="2" applyFont="1" applyFill="1" applyBorder="1" applyAlignment="1">
      <alignment horizontal="right" vertical="center"/>
    </xf>
    <xf numFmtId="43" fontId="35" fillId="0" borderId="15" xfId="2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165" fontId="34" fillId="0" borderId="15" xfId="0" applyNumberFormat="1" applyFont="1" applyFill="1" applyBorder="1" applyAlignment="1">
      <alignment vertical="center"/>
    </xf>
    <xf numFmtId="49" fontId="35" fillId="0" borderId="15" xfId="0" applyNumberFormat="1" applyFont="1" applyFill="1" applyBorder="1" applyAlignment="1">
      <alignment vertical="center"/>
    </xf>
    <xf numFmtId="43" fontId="34" fillId="0" borderId="15" xfId="2" applyFont="1" applyFill="1" applyBorder="1" applyAlignment="1">
      <alignment vertical="center"/>
    </xf>
    <xf numFmtId="49" fontId="34" fillId="0" borderId="15" xfId="0" applyNumberFormat="1" applyFont="1" applyFill="1" applyBorder="1" applyAlignment="1">
      <alignment vertical="center"/>
    </xf>
    <xf numFmtId="41" fontId="34" fillId="0" borderId="15" xfId="0" applyNumberFormat="1" applyFont="1" applyFill="1" applyBorder="1" applyAlignment="1">
      <alignment vertical="center"/>
    </xf>
    <xf numFmtId="164" fontId="34" fillId="0" borderId="15" xfId="0" applyNumberFormat="1" applyFont="1" applyFill="1" applyBorder="1" applyAlignment="1">
      <alignment vertical="center"/>
    </xf>
    <xf numFmtId="164" fontId="35" fillId="0" borderId="15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167" fontId="35" fillId="0" borderId="15" xfId="2" applyNumberFormat="1" applyFont="1" applyFill="1" applyBorder="1" applyAlignment="1">
      <alignment vertical="center"/>
    </xf>
    <xf numFmtId="43" fontId="44" fillId="0" borderId="0" xfId="2" applyFont="1" applyAlignment="1">
      <alignment horizontal="left" vertical="center" wrapText="1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/>
    <xf numFmtId="0" fontId="56" fillId="0" borderId="0" xfId="0" applyFont="1"/>
    <xf numFmtId="0" fontId="57" fillId="0" borderId="0" xfId="0" applyFont="1" applyFill="1"/>
    <xf numFmtId="0" fontId="57" fillId="0" borderId="2" xfId="0" applyFont="1" applyFill="1" applyBorder="1"/>
    <xf numFmtId="0" fontId="57" fillId="0" borderId="3" xfId="0" applyFont="1" applyFill="1" applyBorder="1"/>
    <xf numFmtId="0" fontId="57" fillId="0" borderId="3" xfId="0" applyFont="1" applyFill="1" applyBorder="1" applyAlignment="1">
      <alignment horizontal="center"/>
    </xf>
    <xf numFmtId="0" fontId="55" fillId="8" borderId="5" xfId="0" applyFont="1" applyFill="1" applyBorder="1" applyAlignment="1" applyProtection="1">
      <alignment horizontal="center" vertical="center"/>
      <protection locked="0"/>
    </xf>
    <xf numFmtId="0" fontId="55" fillId="8" borderId="13" xfId="0" applyFont="1" applyFill="1" applyBorder="1" applyAlignment="1" applyProtection="1">
      <alignment horizontal="center" vertical="center"/>
      <protection locked="0"/>
    </xf>
    <xf numFmtId="0" fontId="55" fillId="0" borderId="16" xfId="0" applyFont="1" applyBorder="1" applyAlignment="1" applyProtection="1">
      <alignment horizontal="center" vertical="center"/>
      <protection locked="0"/>
    </xf>
    <xf numFmtId="165" fontId="55" fillId="8" borderId="5" xfId="0" applyNumberFormat="1" applyFont="1" applyFill="1" applyBorder="1" applyAlignment="1" applyProtection="1">
      <alignment vertical="center"/>
      <protection locked="0"/>
    </xf>
    <xf numFmtId="164" fontId="57" fillId="0" borderId="0" xfId="0" applyNumberFormat="1" applyFont="1" applyFill="1" applyAlignment="1">
      <alignment vertical="top"/>
    </xf>
    <xf numFmtId="0" fontId="57" fillId="0" borderId="0" xfId="0" applyFont="1" applyFill="1" applyAlignment="1">
      <alignment vertical="top"/>
    </xf>
    <xf numFmtId="164" fontId="57" fillId="2" borderId="0" xfId="0" applyNumberFormat="1" applyFont="1" applyFill="1" applyAlignment="1">
      <alignment vertical="top"/>
    </xf>
    <xf numFmtId="0" fontId="59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164" fontId="54" fillId="0" borderId="0" xfId="0" applyNumberFormat="1" applyFont="1" applyFill="1" applyAlignment="1">
      <alignment vertical="center"/>
    </xf>
    <xf numFmtId="164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43" fontId="36" fillId="9" borderId="15" xfId="2" applyFont="1" applyFill="1" applyBorder="1" applyAlignment="1">
      <alignment vertical="center"/>
    </xf>
    <xf numFmtId="0" fontId="36" fillId="9" borderId="15" xfId="0" applyFont="1" applyFill="1" applyBorder="1" applyAlignment="1">
      <alignment vertical="center"/>
    </xf>
    <xf numFmtId="0" fontId="34" fillId="9" borderId="15" xfId="0" applyFont="1" applyFill="1" applyBorder="1" applyAlignment="1">
      <alignment vertical="center"/>
    </xf>
    <xf numFmtId="165" fontId="36" fillId="9" borderId="15" xfId="0" applyNumberFormat="1" applyFont="1" applyFill="1" applyBorder="1" applyAlignment="1">
      <alignment vertical="center"/>
    </xf>
    <xf numFmtId="0" fontId="61" fillId="6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164" fontId="34" fillId="0" borderId="15" xfId="0" applyNumberFormat="1" applyFont="1" applyBorder="1" applyAlignment="1">
      <alignment vertical="center"/>
    </xf>
    <xf numFmtId="164" fontId="35" fillId="0" borderId="15" xfId="0" applyNumberFormat="1" applyFont="1" applyBorder="1" applyAlignment="1">
      <alignment vertical="center"/>
    </xf>
    <xf numFmtId="0" fontId="62" fillId="0" borderId="0" xfId="0" applyFont="1" applyFill="1"/>
    <xf numFmtId="0" fontId="62" fillId="0" borderId="2" xfId="0" applyFont="1" applyFill="1" applyBorder="1"/>
    <xf numFmtId="0" fontId="62" fillId="0" borderId="3" xfId="0" applyFont="1" applyFill="1" applyBorder="1"/>
    <xf numFmtId="0" fontId="62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43" fontId="22" fillId="0" borderId="0" xfId="2" applyFont="1" applyFill="1" applyBorder="1" applyAlignment="1">
      <alignment vertical="center" wrapText="1"/>
    </xf>
    <xf numFmtId="0" fontId="43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49" fillId="8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5" fillId="8" borderId="0" xfId="0" applyFont="1" applyFill="1" applyBorder="1"/>
    <xf numFmtId="0" fontId="57" fillId="8" borderId="0" xfId="0" applyFont="1" applyFill="1"/>
    <xf numFmtId="0" fontId="62" fillId="8" borderId="0" xfId="0" applyFont="1" applyFill="1"/>
    <xf numFmtId="0" fontId="38" fillId="8" borderId="0" xfId="0" applyFont="1" applyFill="1" applyAlignment="1">
      <alignment vertical="center"/>
    </xf>
    <xf numFmtId="0" fontId="27" fillId="8" borderId="0" xfId="0" applyFont="1" applyFill="1" applyAlignment="1">
      <alignment vertical="center"/>
    </xf>
    <xf numFmtId="0" fontId="27" fillId="8" borderId="0" xfId="0" applyFont="1" applyFill="1" applyBorder="1" applyAlignment="1">
      <alignment vertical="center"/>
    </xf>
    <xf numFmtId="0" fontId="38" fillId="8" borderId="0" xfId="0" applyFont="1" applyFill="1" applyBorder="1" applyAlignment="1">
      <alignment vertical="center"/>
    </xf>
    <xf numFmtId="0" fontId="31" fillId="8" borderId="0" xfId="0" applyFont="1" applyFill="1" applyAlignment="1">
      <alignment vertical="center"/>
    </xf>
    <xf numFmtId="0" fontId="13" fillId="8" borderId="0" xfId="0" applyFont="1" applyFill="1"/>
    <xf numFmtId="0" fontId="13" fillId="8" borderId="0" xfId="0" applyFont="1" applyFill="1" applyAlignment="1">
      <alignment vertical="center"/>
    </xf>
    <xf numFmtId="0" fontId="27" fillId="8" borderId="0" xfId="0" applyFont="1" applyFill="1"/>
    <xf numFmtId="0" fontId="52" fillId="0" borderId="0" xfId="0" applyFont="1" applyFill="1" applyBorder="1"/>
    <xf numFmtId="0" fontId="6" fillId="0" borderId="20" xfId="0" applyFont="1" applyFill="1" applyBorder="1" applyAlignment="1">
      <alignment vertical="center"/>
    </xf>
    <xf numFmtId="0" fontId="52" fillId="0" borderId="20" xfId="0" applyFont="1" applyFill="1" applyBorder="1" applyAlignment="1">
      <alignment vertical="center"/>
    </xf>
    <xf numFmtId="0" fontId="58" fillId="0" borderId="0" xfId="1" applyFont="1" applyBorder="1" applyAlignment="1">
      <alignment vertical="center"/>
    </xf>
    <xf numFmtId="43" fontId="50" fillId="9" borderId="0" xfId="2" applyFont="1" applyFill="1" applyBorder="1" applyAlignment="1">
      <alignment vertical="center" wrapText="1"/>
    </xf>
    <xf numFmtId="43" fontId="44" fillId="9" borderId="0" xfId="2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/>
    <xf numFmtId="0" fontId="65" fillId="2" borderId="0" xfId="0" applyFont="1" applyFill="1" applyBorder="1" applyAlignment="1">
      <alignment vertical="center"/>
    </xf>
    <xf numFmtId="43" fontId="44" fillId="0" borderId="0" xfId="2" applyFont="1" applyAlignment="1">
      <alignment vertical="top"/>
    </xf>
    <xf numFmtId="164" fontId="6" fillId="0" borderId="0" xfId="0" applyNumberFormat="1" applyFont="1" applyFill="1" applyAlignment="1">
      <alignment vertical="center"/>
    </xf>
    <xf numFmtId="0" fontId="5" fillId="0" borderId="0" xfId="0" applyFont="1" applyBorder="1"/>
    <xf numFmtId="0" fontId="41" fillId="0" borderId="0" xfId="0" applyFont="1" applyBorder="1" applyAlignment="1">
      <alignment vertical="center"/>
    </xf>
    <xf numFmtId="43" fontId="44" fillId="2" borderId="0" xfId="2" applyFont="1" applyFill="1" applyBorder="1" applyAlignment="1">
      <alignment vertical="center" wrapText="1"/>
    </xf>
    <xf numFmtId="0" fontId="43" fillId="0" borderId="0" xfId="0" applyFont="1" applyBorder="1" applyAlignment="1">
      <alignment vertical="center"/>
    </xf>
    <xf numFmtId="0" fontId="42" fillId="0" borderId="0" xfId="0" applyFont="1" applyBorder="1"/>
    <xf numFmtId="0" fontId="4" fillId="12" borderId="19" xfId="0" applyFont="1" applyFill="1" applyBorder="1" applyAlignment="1">
      <alignment vertical="center" wrapText="1"/>
    </xf>
    <xf numFmtId="0" fontId="51" fillId="12" borderId="19" xfId="0" applyFont="1" applyFill="1" applyBorder="1" applyAlignment="1">
      <alignment vertical="center" wrapText="1"/>
    </xf>
    <xf numFmtId="0" fontId="20" fillId="12" borderId="19" xfId="0" applyFont="1" applyFill="1" applyBorder="1" applyAlignment="1">
      <alignment vertical="center" wrapText="1"/>
    </xf>
    <xf numFmtId="43" fontId="50" fillId="9" borderId="22" xfId="2" applyFont="1" applyFill="1" applyBorder="1" applyAlignment="1">
      <alignment vertical="center" wrapText="1"/>
    </xf>
    <xf numFmtId="43" fontId="50" fillId="9" borderId="23" xfId="2" applyFont="1" applyFill="1" applyBorder="1" applyAlignment="1">
      <alignment vertical="center" wrapText="1"/>
    </xf>
    <xf numFmtId="43" fontId="63" fillId="9" borderId="24" xfId="2" applyFont="1" applyFill="1" applyBorder="1" applyAlignment="1">
      <alignment vertical="center" wrapText="1"/>
    </xf>
    <xf numFmtId="43" fontId="50" fillId="9" borderId="25" xfId="2" applyFont="1" applyFill="1" applyBorder="1" applyAlignment="1">
      <alignment vertical="center" wrapText="1"/>
    </xf>
    <xf numFmtId="43" fontId="50" fillId="9" borderId="26" xfId="2" applyFont="1" applyFill="1" applyBorder="1" applyAlignment="1">
      <alignment vertical="center" wrapText="1"/>
    </xf>
    <xf numFmtId="0" fontId="10" fillId="9" borderId="25" xfId="0" applyFont="1" applyFill="1" applyBorder="1" applyAlignment="1">
      <alignment vertical="center"/>
    </xf>
    <xf numFmtId="0" fontId="15" fillId="9" borderId="26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 wrapText="1"/>
    </xf>
    <xf numFmtId="0" fontId="4" fillId="12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0" borderId="25" xfId="0" applyFont="1" applyFill="1" applyBorder="1"/>
    <xf numFmtId="0" fontId="5" fillId="0" borderId="26" xfId="0" applyFont="1" applyBorder="1"/>
    <xf numFmtId="0" fontId="5" fillId="0" borderId="31" xfId="0" applyFont="1" applyFill="1" applyBorder="1"/>
    <xf numFmtId="0" fontId="9" fillId="0" borderId="32" xfId="0" applyFont="1" applyFill="1" applyBorder="1"/>
    <xf numFmtId="0" fontId="53" fillId="0" borderId="32" xfId="0" applyFont="1" applyFill="1" applyBorder="1"/>
    <xf numFmtId="0" fontId="5" fillId="0" borderId="32" xfId="0" applyFont="1" applyFill="1" applyBorder="1"/>
    <xf numFmtId="0" fontId="5" fillId="0" borderId="33" xfId="0" applyFont="1" applyBorder="1"/>
    <xf numFmtId="0" fontId="66" fillId="0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51" fillId="12" borderId="0" xfId="0" applyFont="1" applyFill="1" applyBorder="1" applyAlignment="1">
      <alignment vertical="center" wrapText="1"/>
    </xf>
    <xf numFmtId="0" fontId="20" fillId="12" borderId="0" xfId="0" applyFont="1" applyFill="1" applyBorder="1" applyAlignment="1">
      <alignment vertical="center" wrapText="1"/>
    </xf>
    <xf numFmtId="0" fontId="68" fillId="0" borderId="0" xfId="0" applyFont="1" applyFill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0" xfId="0" applyFont="1" applyBorder="1"/>
    <xf numFmtId="0" fontId="69" fillId="0" borderId="0" xfId="0" applyFont="1" applyFill="1" applyBorder="1" applyAlignment="1">
      <alignment vertical="center"/>
    </xf>
    <xf numFmtId="0" fontId="72" fillId="0" borderId="0" xfId="0" applyFont="1" applyAlignment="1">
      <alignment vertical="center" wrapText="1"/>
    </xf>
    <xf numFmtId="0" fontId="72" fillId="0" borderId="0" xfId="0" applyFont="1"/>
    <xf numFmtId="0" fontId="28" fillId="12" borderId="0" xfId="0" applyFont="1" applyFill="1" applyAlignment="1">
      <alignment vertical="center"/>
    </xf>
    <xf numFmtId="0" fontId="38" fillId="12" borderId="0" xfId="0" applyFont="1" applyFill="1" applyBorder="1" applyAlignment="1">
      <alignment vertical="center"/>
    </xf>
    <xf numFmtId="0" fontId="28" fillId="12" borderId="0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0" xfId="0" applyFont="1" applyFill="1" applyBorder="1" applyAlignment="1">
      <alignment horizontal="center" vertical="center"/>
    </xf>
    <xf numFmtId="0" fontId="38" fillId="12" borderId="0" xfId="0" applyFont="1" applyFill="1" applyAlignment="1">
      <alignment vertical="center"/>
    </xf>
    <xf numFmtId="0" fontId="61" fillId="12" borderId="21" xfId="0" applyNumberFormat="1" applyFont="1" applyFill="1" applyBorder="1" applyAlignment="1">
      <alignment horizontal="center" vertical="center"/>
    </xf>
    <xf numFmtId="164" fontId="61" fillId="12" borderId="18" xfId="0" applyNumberFormat="1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/>
    </xf>
    <xf numFmtId="164" fontId="73" fillId="8" borderId="0" xfId="0" applyNumberFormat="1" applyFont="1" applyFill="1" applyAlignment="1">
      <alignment vertical="center"/>
    </xf>
    <xf numFmtId="164" fontId="66" fillId="8" borderId="0" xfId="0" applyNumberFormat="1" applyFont="1" applyFill="1" applyAlignment="1">
      <alignment vertical="center"/>
    </xf>
    <xf numFmtId="164" fontId="73" fillId="2" borderId="0" xfId="0" applyNumberFormat="1" applyFont="1" applyFill="1" applyBorder="1" applyAlignment="1">
      <alignment vertical="center"/>
    </xf>
    <xf numFmtId="164" fontId="73" fillId="0" borderId="0" xfId="0" applyNumberFormat="1" applyFont="1" applyFill="1" applyAlignment="1">
      <alignment vertical="center"/>
    </xf>
    <xf numFmtId="164" fontId="66" fillId="4" borderId="0" xfId="0" applyNumberFormat="1" applyFont="1" applyFill="1" applyAlignment="1">
      <alignment vertical="center"/>
    </xf>
    <xf numFmtId="164" fontId="73" fillId="0" borderId="0" xfId="0" applyNumberFormat="1" applyFont="1" applyFill="1"/>
    <xf numFmtId="164" fontId="66" fillId="0" borderId="0" xfId="0" applyNumberFormat="1" applyFont="1" applyFill="1"/>
    <xf numFmtId="164" fontId="73" fillId="2" borderId="0" xfId="0" applyNumberFormat="1" applyFont="1" applyFill="1" applyBorder="1"/>
    <xf numFmtId="164" fontId="74" fillId="0" borderId="0" xfId="0" applyNumberFormat="1" applyFont="1" applyFill="1"/>
    <xf numFmtId="164" fontId="74" fillId="2" borderId="0" xfId="0" applyNumberFormat="1" applyFont="1" applyFill="1"/>
    <xf numFmtId="0" fontId="70" fillId="9" borderId="22" xfId="0" applyFont="1" applyFill="1" applyBorder="1"/>
    <xf numFmtId="43" fontId="50" fillId="9" borderId="23" xfId="2" applyFont="1" applyFill="1" applyBorder="1"/>
    <xf numFmtId="0" fontId="21" fillId="9" borderId="24" xfId="0" applyFont="1" applyFill="1" applyBorder="1"/>
    <xf numFmtId="43" fontId="71" fillId="9" borderId="25" xfId="2" applyFont="1" applyFill="1" applyBorder="1" applyAlignment="1">
      <alignment horizontal="left" vertical="center" wrapText="1"/>
    </xf>
    <xf numFmtId="43" fontId="44" fillId="9" borderId="0" xfId="2" applyFont="1" applyFill="1" applyBorder="1" applyAlignment="1">
      <alignment horizontal="left" vertical="center" wrapText="1"/>
    </xf>
    <xf numFmtId="43" fontId="44" fillId="9" borderId="26" xfId="2" applyFont="1" applyFill="1" applyBorder="1" applyAlignment="1">
      <alignment horizontal="left" vertical="center"/>
    </xf>
    <xf numFmtId="0" fontId="72" fillId="12" borderId="25" xfId="0" applyFont="1" applyFill="1" applyBorder="1" applyAlignment="1">
      <alignment vertical="center" wrapText="1"/>
    </xf>
    <xf numFmtId="0" fontId="56" fillId="12" borderId="0" xfId="0" applyFont="1" applyFill="1" applyBorder="1" applyAlignment="1">
      <alignment vertical="center" wrapText="1"/>
    </xf>
    <xf numFmtId="0" fontId="7" fillId="12" borderId="26" xfId="0" applyFont="1" applyFill="1" applyBorder="1" applyAlignment="1">
      <alignment vertical="center" wrapText="1"/>
    </xf>
    <xf numFmtId="0" fontId="72" fillId="0" borderId="25" xfId="0" applyFont="1" applyBorder="1" applyAlignment="1">
      <alignment vertical="center" wrapText="1"/>
    </xf>
    <xf numFmtId="0" fontId="56" fillId="0" borderId="0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66" fillId="0" borderId="25" xfId="0" applyFont="1" applyBorder="1" applyAlignment="1">
      <alignment vertical="center"/>
    </xf>
    <xf numFmtId="0" fontId="7" fillId="0" borderId="26" xfId="0" applyFont="1" applyBorder="1" applyAlignment="1">
      <alignment wrapText="1"/>
    </xf>
    <xf numFmtId="0" fontId="72" fillId="0" borderId="25" xfId="0" applyFont="1" applyBorder="1" applyAlignment="1">
      <alignment wrapText="1"/>
    </xf>
    <xf numFmtId="0" fontId="56" fillId="0" borderId="0" xfId="0" applyFont="1" applyBorder="1" applyAlignment="1">
      <alignment wrapText="1"/>
    </xf>
    <xf numFmtId="0" fontId="56" fillId="0" borderId="0" xfId="0" applyFont="1" applyBorder="1"/>
    <xf numFmtId="0" fontId="7" fillId="0" borderId="26" xfId="0" applyFont="1" applyBorder="1"/>
    <xf numFmtId="0" fontId="7" fillId="0" borderId="0" xfId="0" applyFont="1" applyBorder="1" applyAlignment="1">
      <alignment vertical="center" wrapText="1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wrapText="1"/>
    </xf>
    <xf numFmtId="0" fontId="72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0" fontId="56" fillId="0" borderId="32" xfId="0" applyFont="1" applyBorder="1"/>
    <xf numFmtId="0" fontId="7" fillId="0" borderId="33" xfId="0" applyFont="1" applyBorder="1"/>
    <xf numFmtId="43" fontId="50" fillId="2" borderId="22" xfId="2" applyFont="1" applyFill="1" applyBorder="1" applyAlignment="1">
      <alignment vertical="center" wrapText="1"/>
    </xf>
    <xf numFmtId="43" fontId="50" fillId="2" borderId="23" xfId="2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/>
    </xf>
    <xf numFmtId="0" fontId="4" fillId="12" borderId="25" xfId="0" applyFont="1" applyFill="1" applyBorder="1" applyAlignment="1">
      <alignment vertical="center" wrapText="1"/>
    </xf>
    <xf numFmtId="0" fontId="4" fillId="12" borderId="26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16" fillId="0" borderId="32" xfId="1" applyFont="1" applyBorder="1" applyAlignment="1">
      <alignment horizontal="left" vertical="center"/>
    </xf>
    <xf numFmtId="0" fontId="7" fillId="0" borderId="33" xfId="0" applyFont="1" applyBorder="1" applyAlignment="1">
      <alignment vertical="center"/>
    </xf>
    <xf numFmtId="0" fontId="50" fillId="9" borderId="22" xfId="0" applyFont="1" applyFill="1" applyBorder="1"/>
    <xf numFmtId="0" fontId="57" fillId="9" borderId="23" xfId="0" applyFont="1" applyFill="1" applyBorder="1"/>
    <xf numFmtId="0" fontId="50" fillId="9" borderId="23" xfId="0" applyFont="1" applyFill="1" applyBorder="1"/>
    <xf numFmtId="0" fontId="57" fillId="9" borderId="24" xfId="0" applyFont="1" applyFill="1" applyBorder="1"/>
    <xf numFmtId="0" fontId="62" fillId="9" borderId="25" xfId="0" applyFont="1" applyFill="1" applyBorder="1"/>
    <xf numFmtId="0" fontId="62" fillId="9" borderId="0" xfId="0" applyFont="1" applyFill="1" applyBorder="1"/>
    <xf numFmtId="43" fontId="44" fillId="9" borderId="0" xfId="2" applyFont="1" applyFill="1" applyBorder="1" applyAlignment="1">
      <alignment horizontal="center" vertical="center"/>
    </xf>
    <xf numFmtId="0" fontId="66" fillId="9" borderId="0" xfId="0" applyFont="1" applyFill="1" applyBorder="1"/>
    <xf numFmtId="0" fontId="68" fillId="9" borderId="0" xfId="0" applyFont="1" applyFill="1" applyBorder="1" applyAlignment="1">
      <alignment horizontal="right" vertical="center"/>
    </xf>
    <xf numFmtId="0" fontId="62" fillId="9" borderId="26" xfId="0" applyFont="1" applyFill="1" applyBorder="1"/>
    <xf numFmtId="0" fontId="37" fillId="12" borderId="31" xfId="0" applyFont="1" applyFill="1" applyBorder="1" applyAlignment="1">
      <alignment vertical="center"/>
    </xf>
    <xf numFmtId="0" fontId="28" fillId="12" borderId="32" xfId="0" applyFont="1" applyFill="1" applyBorder="1" applyAlignment="1">
      <alignment vertical="center"/>
    </xf>
    <xf numFmtId="0" fontId="37" fillId="12" borderId="32" xfId="0" applyFont="1" applyFill="1" applyBorder="1" applyAlignment="1">
      <alignment vertical="center"/>
    </xf>
    <xf numFmtId="0" fontId="37" fillId="12" borderId="33" xfId="0" applyFont="1" applyFill="1" applyBorder="1" applyAlignment="1">
      <alignment vertical="center"/>
    </xf>
    <xf numFmtId="164" fontId="5" fillId="0" borderId="0" xfId="0" applyNumberFormat="1" applyFont="1" applyFill="1" applyBorder="1"/>
    <xf numFmtId="164" fontId="8" fillId="0" borderId="34" xfId="0" applyNumberFormat="1" applyFont="1" applyFill="1" applyBorder="1" applyAlignment="1">
      <alignment horizontal="center" vertical="center"/>
    </xf>
    <xf numFmtId="0" fontId="50" fillId="9" borderId="22" xfId="0" applyFont="1" applyFill="1" applyBorder="1" applyAlignment="1">
      <alignment vertical="top"/>
    </xf>
    <xf numFmtId="164" fontId="67" fillId="9" borderId="23" xfId="0" applyNumberFormat="1" applyFont="1" applyFill="1" applyBorder="1" applyAlignment="1">
      <alignment vertical="top"/>
    </xf>
    <xf numFmtId="164" fontId="23" fillId="9" borderId="23" xfId="0" applyNumberFormat="1" applyFont="1" applyFill="1" applyBorder="1" applyAlignment="1">
      <alignment vertical="top"/>
    </xf>
    <xf numFmtId="164" fontId="21" fillId="9" borderId="23" xfId="0" applyNumberFormat="1" applyFont="1" applyFill="1" applyBorder="1" applyAlignment="1">
      <alignment vertical="top"/>
    </xf>
    <xf numFmtId="43" fontId="44" fillId="9" borderId="23" xfId="2" applyFont="1" applyFill="1" applyBorder="1" applyAlignment="1">
      <alignment vertical="top"/>
    </xf>
    <xf numFmtId="43" fontId="44" fillId="9" borderId="24" xfId="2" applyFont="1" applyFill="1" applyBorder="1" applyAlignment="1">
      <alignment vertical="top"/>
    </xf>
    <xf numFmtId="0" fontId="50" fillId="9" borderId="25" xfId="0" applyFont="1" applyFill="1" applyBorder="1" applyAlignment="1">
      <alignment vertical="top"/>
    </xf>
    <xf numFmtId="0" fontId="67" fillId="9" borderId="0" xfId="0" applyFont="1" applyFill="1" applyBorder="1" applyAlignment="1">
      <alignment vertical="top"/>
    </xf>
    <xf numFmtId="0" fontId="50" fillId="9" borderId="0" xfId="0" applyFont="1" applyFill="1" applyBorder="1" applyAlignment="1">
      <alignment vertical="top"/>
    </xf>
    <xf numFmtId="164" fontId="21" fillId="9" borderId="0" xfId="0" applyNumberFormat="1" applyFont="1" applyFill="1" applyBorder="1" applyAlignment="1">
      <alignment vertical="top"/>
    </xf>
    <xf numFmtId="43" fontId="44" fillId="9" borderId="0" xfId="2" applyFont="1" applyFill="1" applyBorder="1" applyAlignment="1">
      <alignment vertical="top"/>
    </xf>
    <xf numFmtId="43" fontId="44" fillId="9" borderId="26" xfId="2" applyFont="1" applyFill="1" applyBorder="1" applyAlignment="1">
      <alignment vertical="top"/>
    </xf>
    <xf numFmtId="164" fontId="9" fillId="9" borderId="0" xfId="0" applyNumberFormat="1" applyFont="1" applyFill="1" applyBorder="1"/>
    <xf numFmtId="164" fontId="5" fillId="9" borderId="0" xfId="0" applyNumberFormat="1" applyFont="1" applyFill="1" applyBorder="1"/>
    <xf numFmtId="0" fontId="7" fillId="9" borderId="0" xfId="0" applyFont="1" applyFill="1" applyBorder="1"/>
    <xf numFmtId="164" fontId="5" fillId="9" borderId="26" xfId="0" applyNumberFormat="1" applyFont="1" applyFill="1" applyBorder="1"/>
    <xf numFmtId="0" fontId="53" fillId="9" borderId="0" xfId="0" applyFont="1" applyFill="1" applyBorder="1" applyAlignment="1">
      <alignment vertical="center"/>
    </xf>
    <xf numFmtId="43" fontId="28" fillId="12" borderId="31" xfId="2" applyFont="1" applyFill="1" applyBorder="1" applyAlignment="1">
      <alignment vertical="center"/>
    </xf>
    <xf numFmtId="164" fontId="66" fillId="12" borderId="32" xfId="0" applyNumberFormat="1" applyFont="1" applyFill="1" applyBorder="1" applyAlignment="1">
      <alignment vertical="center"/>
    </xf>
    <xf numFmtId="164" fontId="28" fillId="12" borderId="32" xfId="0" applyNumberFormat="1" applyFont="1" applyFill="1" applyBorder="1" applyAlignment="1">
      <alignment vertical="center"/>
    </xf>
    <xf numFmtId="164" fontId="37" fillId="12" borderId="32" xfId="0" applyNumberFormat="1" applyFont="1" applyFill="1" applyBorder="1" applyAlignment="1">
      <alignment vertical="center"/>
    </xf>
    <xf numFmtId="164" fontId="37" fillId="12" borderId="33" xfId="0" applyNumberFormat="1" applyFont="1" applyFill="1" applyBorder="1" applyAlignment="1">
      <alignment vertical="center"/>
    </xf>
    <xf numFmtId="164" fontId="50" fillId="9" borderId="23" xfId="0" applyNumberFormat="1" applyFont="1" applyFill="1" applyBorder="1" applyAlignment="1">
      <alignment vertical="top"/>
    </xf>
    <xf numFmtId="164" fontId="57" fillId="9" borderId="23" xfId="0" applyNumberFormat="1" applyFont="1" applyFill="1" applyBorder="1" applyAlignment="1">
      <alignment vertical="top"/>
    </xf>
    <xf numFmtId="164" fontId="57" fillId="9" borderId="24" xfId="0" applyNumberFormat="1" applyFont="1" applyFill="1" applyBorder="1" applyAlignment="1">
      <alignment vertical="top"/>
    </xf>
    <xf numFmtId="0" fontId="59" fillId="9" borderId="25" xfId="0" applyFont="1" applyFill="1" applyBorder="1" applyAlignment="1">
      <alignment vertical="center"/>
    </xf>
    <xf numFmtId="0" fontId="60" fillId="9" borderId="0" xfId="0" applyFont="1" applyFill="1" applyBorder="1" applyAlignment="1">
      <alignment vertical="center"/>
    </xf>
    <xf numFmtId="0" fontId="44" fillId="9" borderId="0" xfId="0" applyFont="1" applyFill="1" applyBorder="1" applyAlignment="1">
      <alignment vertical="center"/>
    </xf>
    <xf numFmtId="0" fontId="59" fillId="9" borderId="0" xfId="0" applyFont="1" applyFill="1" applyBorder="1" applyAlignment="1">
      <alignment vertical="center"/>
    </xf>
    <xf numFmtId="0" fontId="59" fillId="9" borderId="26" xfId="0" applyFont="1" applyFill="1" applyBorder="1" applyAlignment="1">
      <alignment vertical="center"/>
    </xf>
    <xf numFmtId="43" fontId="28" fillId="12" borderId="25" xfId="2" applyFont="1" applyFill="1" applyBorder="1" applyAlignment="1">
      <alignment vertical="center"/>
    </xf>
    <xf numFmtId="0" fontId="37" fillId="12" borderId="26" xfId="0" applyFont="1" applyFill="1" applyBorder="1" applyAlignment="1">
      <alignment vertical="center"/>
    </xf>
    <xf numFmtId="0" fontId="34" fillId="0" borderId="25" xfId="0" applyFont="1" applyFill="1" applyBorder="1"/>
    <xf numFmtId="0" fontId="34" fillId="0" borderId="0" xfId="0" applyFont="1" applyFill="1" applyBorder="1"/>
    <xf numFmtId="43" fontId="73" fillId="0" borderId="26" xfId="2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43" fontId="73" fillId="0" borderId="0" xfId="2" applyFont="1" applyFill="1" applyBorder="1" applyAlignment="1">
      <alignment horizontal="right" vertical="center"/>
    </xf>
    <xf numFmtId="43" fontId="73" fillId="0" borderId="0" xfId="2" quotePrefix="1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54" fillId="0" borderId="25" xfId="0" applyFont="1" applyFill="1" applyBorder="1" applyAlignment="1">
      <alignment vertical="center"/>
    </xf>
    <xf numFmtId="0" fontId="54" fillId="0" borderId="26" xfId="0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164" fontId="73" fillId="0" borderId="0" xfId="0" applyNumberFormat="1" applyFont="1" applyFill="1" applyBorder="1" applyAlignment="1">
      <alignment vertical="center"/>
    </xf>
    <xf numFmtId="164" fontId="73" fillId="0" borderId="0" xfId="0" applyNumberFormat="1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43" fontId="73" fillId="0" borderId="0" xfId="2" applyFont="1" applyBorder="1" applyAlignment="1">
      <alignment horizontal="right" vertical="center"/>
    </xf>
    <xf numFmtId="164" fontId="54" fillId="0" borderId="0" xfId="0" applyNumberFormat="1" applyFont="1" applyBorder="1" applyAlignment="1">
      <alignment vertical="center"/>
    </xf>
    <xf numFmtId="0" fontId="54" fillId="0" borderId="26" xfId="0" applyFont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164" fontId="36" fillId="0" borderId="32" xfId="0" applyNumberFormat="1" applyFont="1" applyFill="1" applyBorder="1" applyAlignment="1">
      <alignment vertical="center"/>
    </xf>
    <xf numFmtId="164" fontId="36" fillId="0" borderId="32" xfId="0" applyNumberFormat="1" applyFont="1" applyBorder="1" applyAlignment="1">
      <alignment vertical="center"/>
    </xf>
    <xf numFmtId="164" fontId="34" fillId="0" borderId="32" xfId="0" applyNumberFormat="1" applyFont="1" applyFill="1" applyBorder="1" applyAlignment="1">
      <alignment vertical="center"/>
    </xf>
    <xf numFmtId="0" fontId="34" fillId="0" borderId="32" xfId="0" applyFont="1" applyFill="1" applyBorder="1" applyAlignment="1">
      <alignment vertical="center"/>
    </xf>
    <xf numFmtId="164" fontId="34" fillId="0" borderId="33" xfId="0" applyNumberFormat="1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40" fillId="12" borderId="26" xfId="0" applyFont="1" applyFill="1" applyBorder="1" applyAlignment="1">
      <alignment vertical="center"/>
    </xf>
    <xf numFmtId="164" fontId="7" fillId="2" borderId="22" xfId="0" applyNumberFormat="1" applyFont="1" applyFill="1" applyBorder="1" applyAlignment="1">
      <alignment vertical="center"/>
    </xf>
    <xf numFmtId="164" fontId="73" fillId="2" borderId="23" xfId="0" applyNumberFormat="1" applyFont="1" applyFill="1" applyBorder="1" applyAlignment="1">
      <alignment vertical="center"/>
    </xf>
    <xf numFmtId="164" fontId="6" fillId="2" borderId="23" xfId="0" applyNumberFormat="1" applyFont="1" applyFill="1" applyBorder="1" applyAlignment="1">
      <alignment vertical="center"/>
    </xf>
    <xf numFmtId="164" fontId="7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164" fontId="7" fillId="2" borderId="24" xfId="0" applyNumberFormat="1" applyFont="1" applyFill="1" applyBorder="1" applyAlignment="1">
      <alignment vertical="center"/>
    </xf>
    <xf numFmtId="164" fontId="7" fillId="2" borderId="25" xfId="0" applyNumberFormat="1" applyFont="1" applyFill="1" applyBorder="1" applyAlignment="1">
      <alignment vertical="center"/>
    </xf>
    <xf numFmtId="164" fontId="7" fillId="2" borderId="26" xfId="0" applyNumberFormat="1" applyFont="1" applyFill="1" applyBorder="1" applyAlignment="1">
      <alignment vertical="center"/>
    </xf>
    <xf numFmtId="164" fontId="7" fillId="2" borderId="31" xfId="0" applyNumberFormat="1" applyFont="1" applyFill="1" applyBorder="1" applyAlignment="1">
      <alignment vertical="center"/>
    </xf>
    <xf numFmtId="164" fontId="73" fillId="2" borderId="32" xfId="0" applyNumberFormat="1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vertical="center"/>
    </xf>
    <xf numFmtId="164" fontId="7" fillId="2" borderId="32" xfId="0" applyNumberFormat="1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164" fontId="7" fillId="2" borderId="33" xfId="0" applyNumberFormat="1" applyFont="1" applyFill="1" applyBorder="1" applyAlignment="1">
      <alignment vertical="center"/>
    </xf>
    <xf numFmtId="165" fontId="7" fillId="2" borderId="32" xfId="0" applyNumberFormat="1" applyFont="1" applyFill="1" applyBorder="1" applyAlignment="1">
      <alignment vertical="center"/>
    </xf>
    <xf numFmtId="164" fontId="7" fillId="2" borderId="22" xfId="0" applyNumberFormat="1" applyFont="1" applyFill="1" applyBorder="1"/>
    <xf numFmtId="164" fontId="73" fillId="2" borderId="23" xfId="0" applyNumberFormat="1" applyFont="1" applyFill="1" applyBorder="1"/>
    <xf numFmtId="164" fontId="6" fillId="2" borderId="23" xfId="0" applyNumberFormat="1" applyFont="1" applyFill="1" applyBorder="1"/>
    <xf numFmtId="164" fontId="7" fillId="2" borderId="23" xfId="0" applyNumberFormat="1" applyFont="1" applyFill="1" applyBorder="1"/>
    <xf numFmtId="0" fontId="7" fillId="2" borderId="23" xfId="0" applyFont="1" applyFill="1" applyBorder="1"/>
    <xf numFmtId="164" fontId="7" fillId="2" borderId="24" xfId="0" applyNumberFormat="1" applyFont="1" applyFill="1" applyBorder="1"/>
    <xf numFmtId="164" fontId="7" fillId="2" borderId="25" xfId="0" applyNumberFormat="1" applyFont="1" applyFill="1" applyBorder="1"/>
    <xf numFmtId="164" fontId="7" fillId="2" borderId="26" xfId="0" applyNumberFormat="1" applyFont="1" applyFill="1" applyBorder="1"/>
    <xf numFmtId="164" fontId="7" fillId="2" borderId="31" xfId="0" applyNumberFormat="1" applyFont="1" applyFill="1" applyBorder="1"/>
    <xf numFmtId="164" fontId="73" fillId="2" borderId="32" xfId="0" applyNumberFormat="1" applyFont="1" applyFill="1" applyBorder="1"/>
    <xf numFmtId="164" fontId="6" fillId="2" borderId="32" xfId="0" applyNumberFormat="1" applyFont="1" applyFill="1" applyBorder="1"/>
    <xf numFmtId="164" fontId="7" fillId="2" borderId="32" xfId="0" applyNumberFormat="1" applyFont="1" applyFill="1" applyBorder="1"/>
    <xf numFmtId="164" fontId="26" fillId="2" borderId="32" xfId="0" applyNumberFormat="1" applyFont="1" applyFill="1" applyBorder="1"/>
    <xf numFmtId="0" fontId="7" fillId="2" borderId="32" xfId="0" applyFont="1" applyFill="1" applyBorder="1"/>
    <xf numFmtId="164" fontId="7" fillId="2" borderId="33" xfId="0" applyNumberFormat="1" applyFont="1" applyFill="1" applyBorder="1"/>
    <xf numFmtId="164" fontId="27" fillId="2" borderId="32" xfId="0" applyNumberFormat="1" applyFont="1" applyFill="1" applyBorder="1"/>
    <xf numFmtId="164" fontId="5" fillId="2" borderId="31" xfId="0" applyNumberFormat="1" applyFont="1" applyFill="1" applyBorder="1"/>
    <xf numFmtId="164" fontId="74" fillId="2" borderId="32" xfId="0" applyNumberFormat="1" applyFont="1" applyFill="1" applyBorder="1"/>
    <xf numFmtId="164" fontId="9" fillId="2" borderId="32" xfId="0" applyNumberFormat="1" applyFont="1" applyFill="1" applyBorder="1"/>
    <xf numFmtId="164" fontId="5" fillId="2" borderId="32" xfId="0" applyNumberFormat="1" applyFont="1" applyFill="1" applyBorder="1"/>
    <xf numFmtId="0" fontId="5" fillId="2" borderId="32" xfId="0" applyFont="1" applyFill="1" applyBorder="1"/>
    <xf numFmtId="164" fontId="5" fillId="2" borderId="33" xfId="0" applyNumberFormat="1" applyFont="1" applyFill="1" applyBorder="1"/>
    <xf numFmtId="43" fontId="46" fillId="10" borderId="0" xfId="2" applyFont="1" applyFill="1" applyBorder="1" applyAlignment="1">
      <alignment vertical="center"/>
    </xf>
    <xf numFmtId="0" fontId="46" fillId="10" borderId="0" xfId="0" applyFont="1" applyFill="1" applyBorder="1" applyAlignment="1">
      <alignment vertical="center"/>
    </xf>
    <xf numFmtId="0" fontId="48" fillId="10" borderId="0" xfId="0" applyFont="1" applyFill="1" applyBorder="1" applyAlignment="1">
      <alignment vertical="center"/>
    </xf>
    <xf numFmtId="0" fontId="47" fillId="10" borderId="0" xfId="0" applyFont="1" applyFill="1" applyBorder="1" applyAlignment="1">
      <alignment vertical="center"/>
    </xf>
    <xf numFmtId="0" fontId="27" fillId="2" borderId="22" xfId="0" applyFont="1" applyFill="1" applyBorder="1" applyAlignment="1">
      <alignment vertical="center"/>
    </xf>
    <xf numFmtId="0" fontId="27" fillId="2" borderId="23" xfId="0" applyFont="1" applyFill="1" applyBorder="1" applyAlignment="1">
      <alignment vertical="center"/>
    </xf>
    <xf numFmtId="0" fontId="27" fillId="2" borderId="24" xfId="0" applyFont="1" applyFill="1" applyBorder="1" applyAlignment="1">
      <alignment vertical="center"/>
    </xf>
    <xf numFmtId="0" fontId="27" fillId="2" borderId="25" xfId="0" applyFont="1" applyFill="1" applyBorder="1" applyAlignment="1">
      <alignment vertical="center"/>
    </xf>
    <xf numFmtId="0" fontId="27" fillId="2" borderId="26" xfId="0" applyFont="1" applyFill="1" applyBorder="1" applyAlignment="1">
      <alignment vertical="center"/>
    </xf>
    <xf numFmtId="0" fontId="30" fillId="2" borderId="26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27" fillId="2" borderId="31" xfId="0" applyFont="1" applyFill="1" applyBorder="1" applyAlignment="1">
      <alignment vertical="center"/>
    </xf>
    <xf numFmtId="0" fontId="27" fillId="2" borderId="32" xfId="0" applyFont="1" applyFill="1" applyBorder="1" applyAlignment="1">
      <alignment vertical="center"/>
    </xf>
    <xf numFmtId="0" fontId="26" fillId="2" borderId="32" xfId="0" applyFont="1" applyFill="1" applyBorder="1" applyAlignment="1" applyProtection="1">
      <alignment horizontal="center" vertical="center"/>
      <protection locked="0"/>
    </xf>
    <xf numFmtId="0" fontId="27" fillId="2" borderId="33" xfId="0" applyFont="1" applyFill="1" applyBorder="1" applyAlignment="1">
      <alignment vertical="center"/>
    </xf>
    <xf numFmtId="0" fontId="27" fillId="2" borderId="23" xfId="0" applyFont="1" applyFill="1" applyBorder="1" applyAlignment="1">
      <alignment horizontal="center" vertical="center"/>
    </xf>
    <xf numFmtId="0" fontId="13" fillId="2" borderId="22" xfId="0" applyFont="1" applyFill="1" applyBorder="1"/>
    <xf numFmtId="0" fontId="13" fillId="2" borderId="23" xfId="0" applyFont="1" applyFill="1" applyBorder="1"/>
    <xf numFmtId="0" fontId="13" fillId="2" borderId="24" xfId="0" applyFont="1" applyFill="1" applyBorder="1"/>
    <xf numFmtId="0" fontId="13" fillId="2" borderId="25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27" fillId="2" borderId="25" xfId="0" applyFont="1" applyFill="1" applyBorder="1"/>
    <xf numFmtId="0" fontId="30" fillId="2" borderId="26" xfId="0" applyFont="1" applyFill="1" applyBorder="1" applyAlignment="1">
      <alignment horizontal="center" vertical="center"/>
    </xf>
    <xf numFmtId="0" fontId="13" fillId="2" borderId="31" xfId="0" applyFont="1" applyFill="1" applyBorder="1"/>
    <xf numFmtId="0" fontId="13" fillId="2" borderId="32" xfId="0" applyFont="1" applyFill="1" applyBorder="1"/>
    <xf numFmtId="0" fontId="13" fillId="2" borderId="32" xfId="0" applyFont="1" applyFill="1" applyBorder="1" applyAlignment="1"/>
    <xf numFmtId="0" fontId="13" fillId="2" borderId="33" xfId="0" applyFont="1" applyFill="1" applyBorder="1"/>
    <xf numFmtId="0" fontId="76" fillId="10" borderId="0" xfId="0" applyFont="1" applyFill="1" applyBorder="1" applyAlignment="1">
      <alignment vertical="center"/>
    </xf>
    <xf numFmtId="0" fontId="77" fillId="1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quotePrefix="1" applyFont="1" applyFill="1" applyBorder="1"/>
    <xf numFmtId="0" fontId="55" fillId="0" borderId="0" xfId="0" applyFont="1" applyFill="1" applyBorder="1"/>
    <xf numFmtId="0" fontId="6" fillId="0" borderId="0" xfId="0" applyFont="1" applyFill="1" applyBorder="1"/>
    <xf numFmtId="41" fontId="55" fillId="8" borderId="5" xfId="0" applyNumberFormat="1" applyFont="1" applyFill="1" applyBorder="1" applyAlignment="1" applyProtection="1">
      <alignment vertical="center"/>
      <protection locked="0"/>
    </xf>
    <xf numFmtId="43" fontId="78" fillId="8" borderId="0" xfId="2" applyFont="1" applyFill="1" applyAlignment="1">
      <alignment vertical="top"/>
    </xf>
    <xf numFmtId="0" fontId="79" fillId="8" borderId="0" xfId="0" applyFont="1" applyFill="1" applyAlignment="1">
      <alignment horizontal="center" vertical="center" wrapText="1"/>
    </xf>
    <xf numFmtId="0" fontId="80" fillId="8" borderId="0" xfId="0" applyFont="1" applyFill="1" applyAlignment="1">
      <alignment horizontal="left" vertical="top"/>
    </xf>
    <xf numFmtId="164" fontId="79" fillId="8" borderId="0" xfId="0" applyNumberFormat="1" applyFont="1" applyFill="1" applyAlignment="1">
      <alignment vertical="top" wrapText="1"/>
    </xf>
    <xf numFmtId="22" fontId="81" fillId="8" borderId="0" xfId="0" applyNumberFormat="1" applyFont="1" applyFill="1"/>
    <xf numFmtId="164" fontId="82" fillId="8" borderId="0" xfId="0" applyNumberFormat="1" applyFont="1" applyFill="1"/>
    <xf numFmtId="41" fontId="55" fillId="8" borderId="6" xfId="0" applyNumberFormat="1" applyFont="1" applyFill="1" applyBorder="1" applyAlignment="1" applyProtection="1">
      <alignment vertical="center"/>
      <protection locked="0"/>
    </xf>
    <xf numFmtId="41" fontId="55" fillId="2" borderId="1" xfId="0" applyNumberFormat="1" applyFont="1" applyFill="1" applyBorder="1" applyAlignment="1" applyProtection="1">
      <alignment vertical="center"/>
    </xf>
    <xf numFmtId="0" fontId="83" fillId="0" borderId="0" xfId="0" applyFont="1" applyFill="1"/>
    <xf numFmtId="0" fontId="10" fillId="0" borderId="0" xfId="0" applyFont="1" applyAlignment="1">
      <alignment vertical="center" wrapText="1"/>
    </xf>
    <xf numFmtId="0" fontId="10" fillId="0" borderId="0" xfId="0" applyFont="1"/>
    <xf numFmtId="0" fontId="15" fillId="0" borderId="0" xfId="0" applyFont="1" applyAlignment="1">
      <alignment vertical="center" wrapText="1"/>
    </xf>
    <xf numFmtId="0" fontId="71" fillId="0" borderId="25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5" fillId="0" borderId="26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68" fillId="0" borderId="25" xfId="0" applyFont="1" applyBorder="1" applyAlignment="1">
      <alignment wrapText="1"/>
    </xf>
    <xf numFmtId="0" fontId="53" fillId="0" borderId="0" xfId="0" applyFont="1" applyBorder="1"/>
    <xf numFmtId="0" fontId="10" fillId="0" borderId="26" xfId="0" applyFont="1" applyBorder="1"/>
    <xf numFmtId="0" fontId="6" fillId="13" borderId="0" xfId="0" applyFont="1" applyFill="1" applyBorder="1" applyAlignment="1">
      <alignment vertical="center"/>
    </xf>
    <xf numFmtId="0" fontId="1" fillId="13" borderId="0" xfId="1" applyFill="1" applyBorder="1" applyAlignment="1">
      <alignment vertical="center"/>
    </xf>
    <xf numFmtId="0" fontId="7" fillId="13" borderId="0" xfId="0" applyFont="1" applyFill="1" applyBorder="1" applyAlignment="1">
      <alignment vertical="center"/>
    </xf>
    <xf numFmtId="0" fontId="65" fillId="2" borderId="0" xfId="0" quotePrefix="1" applyFont="1" applyFill="1" applyBorder="1" applyAlignment="1">
      <alignment vertical="center"/>
    </xf>
    <xf numFmtId="43" fontId="44" fillId="9" borderId="23" xfId="2" applyFont="1" applyFill="1" applyBorder="1" applyAlignment="1">
      <alignment horizontal="center" vertical="center" wrapText="1"/>
    </xf>
    <xf numFmtId="0" fontId="64" fillId="9" borderId="0" xfId="0" applyFont="1" applyFill="1" applyBorder="1" applyAlignment="1">
      <alignment horizontal="center" vertical="center"/>
    </xf>
    <xf numFmtId="43" fontId="67" fillId="9" borderId="0" xfId="2" applyFont="1" applyFill="1" applyBorder="1" applyAlignment="1">
      <alignment horizontal="center" vertical="center" wrapText="1"/>
    </xf>
    <xf numFmtId="0" fontId="58" fillId="0" borderId="0" xfId="1" applyFont="1" applyBorder="1" applyAlignment="1">
      <alignment horizontal="left" vertical="center"/>
    </xf>
    <xf numFmtId="0" fontId="58" fillId="0" borderId="0" xfId="1" applyFont="1" applyAlignment="1">
      <alignment horizontal="left"/>
    </xf>
    <xf numFmtId="43" fontId="50" fillId="2" borderId="23" xfId="2" applyFont="1" applyFill="1" applyBorder="1" applyAlignment="1">
      <alignment horizontal="left" vertical="center" wrapText="1"/>
    </xf>
    <xf numFmtId="43" fontId="50" fillId="2" borderId="24" xfId="2" applyFont="1" applyFill="1" applyBorder="1" applyAlignment="1">
      <alignment horizontal="left" vertical="center" wrapText="1"/>
    </xf>
    <xf numFmtId="43" fontId="44" fillId="2" borderId="0" xfId="2" applyFont="1" applyFill="1" applyBorder="1" applyAlignment="1">
      <alignment horizontal="left" vertical="center" wrapText="1"/>
    </xf>
    <xf numFmtId="43" fontId="44" fillId="2" borderId="26" xfId="2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5" fillId="2" borderId="0" xfId="0" applyFont="1" applyFill="1" applyBorder="1" applyAlignment="1" applyProtection="1">
      <alignment horizontal="left" vertical="top" wrapText="1"/>
      <protection locked="0"/>
    </xf>
    <xf numFmtId="0" fontId="55" fillId="2" borderId="0" xfId="0" applyFont="1" applyFill="1" applyBorder="1" applyAlignment="1" applyProtection="1">
      <alignment horizontal="left" vertical="top"/>
      <protection locked="0"/>
    </xf>
    <xf numFmtId="0" fontId="55" fillId="8" borderId="5" xfId="0" applyFont="1" applyFill="1" applyBorder="1" applyAlignment="1" applyProtection="1">
      <alignment horizontal="left" vertical="center"/>
      <protection locked="0"/>
    </xf>
    <xf numFmtId="0" fontId="58" fillId="8" borderId="5" xfId="1" applyFont="1" applyFill="1" applyBorder="1" applyAlignment="1" applyProtection="1">
      <alignment horizontal="left" vertical="center"/>
      <protection locked="0"/>
    </xf>
    <xf numFmtId="0" fontId="58" fillId="8" borderId="10" xfId="1" applyFont="1" applyFill="1" applyBorder="1" applyAlignment="1" applyProtection="1">
      <alignment horizontal="left" vertical="center"/>
      <protection locked="0"/>
    </xf>
    <xf numFmtId="0" fontId="58" fillId="8" borderId="11" xfId="1" applyFont="1" applyFill="1" applyBorder="1" applyAlignment="1" applyProtection="1">
      <alignment horizontal="left" vertical="center"/>
      <protection locked="0"/>
    </xf>
    <xf numFmtId="0" fontId="58" fillId="8" borderId="12" xfId="1" applyFont="1" applyFill="1" applyBorder="1" applyAlignment="1" applyProtection="1">
      <alignment horizontal="left" vertical="center"/>
      <protection locked="0"/>
    </xf>
    <xf numFmtId="164" fontId="61" fillId="12" borderId="8" xfId="0" applyNumberFormat="1" applyFont="1" applyFill="1" applyBorder="1" applyAlignment="1">
      <alignment horizontal="center" vertical="center" wrapText="1"/>
    </xf>
    <xf numFmtId="164" fontId="61" fillId="12" borderId="9" xfId="0" applyNumberFormat="1" applyFont="1" applyFill="1" applyBorder="1" applyAlignment="1">
      <alignment horizontal="center" vertical="center" wrapText="1"/>
    </xf>
    <xf numFmtId="43" fontId="44" fillId="9" borderId="25" xfId="2" applyFont="1" applyFill="1" applyBorder="1" applyAlignment="1">
      <alignment horizontal="left" vertical="center"/>
    </xf>
    <xf numFmtId="43" fontId="44" fillId="9" borderId="0" xfId="2" applyFont="1" applyFill="1" applyBorder="1" applyAlignment="1">
      <alignment horizontal="left" vertical="center"/>
    </xf>
    <xf numFmtId="164" fontId="29" fillId="9" borderId="0" xfId="0" applyNumberFormat="1" applyFont="1" applyFill="1" applyBorder="1" applyAlignment="1">
      <alignment horizontal="center" vertical="center"/>
    </xf>
    <xf numFmtId="164" fontId="29" fillId="9" borderId="26" xfId="0" applyNumberFormat="1" applyFont="1" applyFill="1" applyBorder="1" applyAlignment="1">
      <alignment horizontal="center" vertical="center"/>
    </xf>
    <xf numFmtId="164" fontId="75" fillId="4" borderId="0" xfId="0" applyNumberFormat="1" applyFont="1" applyFill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10"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188B6"/>
      <color rgb="FF00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71723</xdr:colOff>
      <xdr:row>1</xdr:row>
      <xdr:rowOff>250125</xdr:rowOff>
    </xdr:from>
    <xdr:to>
      <xdr:col>8</xdr:col>
      <xdr:colOff>261945</xdr:colOff>
      <xdr:row>3</xdr:row>
      <xdr:rowOff>158024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1EED792-00D9-48A2-A4F0-A8C617D6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8001" y="313625"/>
          <a:ext cx="1721277" cy="620510"/>
        </a:xfrm>
        <a:prstGeom prst="rect">
          <a:avLst/>
        </a:prstGeom>
      </xdr:spPr>
    </xdr:pic>
    <xdr:clientData/>
  </xdr:twoCellAnchor>
  <xdr:twoCellAnchor editAs="oneCell">
    <xdr:from>
      <xdr:col>3</xdr:col>
      <xdr:colOff>139093</xdr:colOff>
      <xdr:row>40</xdr:row>
      <xdr:rowOff>15123</xdr:rowOff>
    </xdr:from>
    <xdr:to>
      <xdr:col>21</xdr:col>
      <xdr:colOff>1223034</xdr:colOff>
      <xdr:row>48</xdr:row>
      <xdr:rowOff>15121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DF267A-13F3-475F-8150-595E3C93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064" y="8614837"/>
          <a:ext cx="10233384" cy="1785255"/>
        </a:xfrm>
        <a:prstGeom prst="rect">
          <a:avLst/>
        </a:prstGeom>
        <a:ln>
          <a:solidFill>
            <a:srgbClr val="0188B6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126156</xdr:colOff>
      <xdr:row>1</xdr:row>
      <xdr:rowOff>97926</xdr:rowOff>
    </xdr:from>
    <xdr:to>
      <xdr:col>8</xdr:col>
      <xdr:colOff>71449</xdr:colOff>
      <xdr:row>2</xdr:row>
      <xdr:rowOff>390453</xdr:rowOff>
    </xdr:to>
    <xdr:pic>
      <xdr:nvPicPr>
        <xdr:cNvPr id="131" name="Picture 6">
          <a:extLst>
            <a:ext uri="{FF2B5EF4-FFF2-40B4-BE49-F238E27FC236}">
              <a16:creationId xmlns:a16="http://schemas.microsoft.com/office/drawing/2014/main" id="{CA4BE9FE-7C97-4A59-824D-807681B4E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489" y="161426"/>
          <a:ext cx="1723293" cy="624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94544</xdr:rowOff>
    </xdr:from>
    <xdr:to>
      <xdr:col>4</xdr:col>
      <xdr:colOff>2443</xdr:colOff>
      <xdr:row>2</xdr:row>
      <xdr:rowOff>387071</xdr:rowOff>
    </xdr:to>
    <xdr:pic>
      <xdr:nvPicPr>
        <xdr:cNvPr id="120" name="Picture 6">
          <a:extLst>
            <a:ext uri="{FF2B5EF4-FFF2-40B4-BE49-F238E27FC236}">
              <a16:creationId xmlns:a16="http://schemas.microsoft.com/office/drawing/2014/main" id="{8C30319D-9BB7-429D-809F-D784BB91A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683" y="158044"/>
          <a:ext cx="1724704" cy="6241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136880</xdr:colOff>
      <xdr:row>1</xdr:row>
      <xdr:rowOff>94686</xdr:rowOff>
    </xdr:from>
    <xdr:to>
      <xdr:col>3</xdr:col>
      <xdr:colOff>1364872</xdr:colOff>
      <xdr:row>2</xdr:row>
      <xdr:rowOff>387213</xdr:rowOff>
    </xdr:to>
    <xdr:pic>
      <xdr:nvPicPr>
        <xdr:cNvPr id="107" name="Picture 3">
          <a:extLst>
            <a:ext uri="{FF2B5EF4-FFF2-40B4-BE49-F238E27FC236}">
              <a16:creationId xmlns:a16="http://schemas.microsoft.com/office/drawing/2014/main" id="{A33AFC99-2125-4BB4-8539-E3B226BE2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213" y="158186"/>
          <a:ext cx="1728937" cy="6241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131094</xdr:colOff>
      <xdr:row>1</xdr:row>
      <xdr:rowOff>98496</xdr:rowOff>
    </xdr:from>
    <xdr:to>
      <xdr:col>8</xdr:col>
      <xdr:colOff>127186</xdr:colOff>
      <xdr:row>4</xdr:row>
      <xdr:rowOff>10023</xdr:rowOff>
    </xdr:to>
    <xdr:pic>
      <xdr:nvPicPr>
        <xdr:cNvPr id="166" name="Picture 3">
          <a:extLst>
            <a:ext uri="{FF2B5EF4-FFF2-40B4-BE49-F238E27FC236}">
              <a16:creationId xmlns:a16="http://schemas.microsoft.com/office/drawing/2014/main" id="{341538E6-9F37-46AB-AAA8-E7CE619DA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427" y="161996"/>
          <a:ext cx="1724703" cy="6241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126720</xdr:colOff>
      <xdr:row>1</xdr:row>
      <xdr:rowOff>95814</xdr:rowOff>
    </xdr:from>
    <xdr:to>
      <xdr:col>2</xdr:col>
      <xdr:colOff>1608712</xdr:colOff>
      <xdr:row>2</xdr:row>
      <xdr:rowOff>388341</xdr:rowOff>
    </xdr:to>
    <xdr:pic>
      <xdr:nvPicPr>
        <xdr:cNvPr id="126" name="Picture 3">
          <a:extLst>
            <a:ext uri="{FF2B5EF4-FFF2-40B4-BE49-F238E27FC236}">
              <a16:creationId xmlns:a16="http://schemas.microsoft.com/office/drawing/2014/main" id="{1A2D84CE-6B5C-4D69-95C6-D23FB1778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053" y="159314"/>
          <a:ext cx="1728937" cy="6241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learwat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A5EB2"/>
      </a:accent1>
      <a:accent2>
        <a:srgbClr val="4A92E7"/>
      </a:accent2>
      <a:accent3>
        <a:srgbClr val="7DCEF1"/>
      </a:accent3>
      <a:accent4>
        <a:srgbClr val="5F6369"/>
      </a:accent4>
      <a:accent5>
        <a:srgbClr val="878A8F"/>
      </a:accent5>
      <a:accent6>
        <a:srgbClr val="006F79"/>
      </a:accent6>
      <a:hlink>
        <a:srgbClr val="00B2BA"/>
      </a:hlink>
      <a:folHlink>
        <a:srgbClr val="00366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ssetoutsourcingexchange.com/" TargetMode="External"/><Relationship Id="rId7" Type="http://schemas.openxmlformats.org/officeDocument/2006/relationships/hyperlink" Target="http://www.clearwateranalytics.com/" TargetMode="External"/><Relationship Id="rId2" Type="http://schemas.openxmlformats.org/officeDocument/2006/relationships/hyperlink" Target="mailto:stevedoire@clearwateranalytics.com" TargetMode="External"/><Relationship Id="rId1" Type="http://schemas.openxmlformats.org/officeDocument/2006/relationships/hyperlink" Target="mailto:david.holmes@assetoutsourcingexchange.com" TargetMode="External"/><Relationship Id="rId6" Type="http://schemas.openxmlformats.org/officeDocument/2006/relationships/hyperlink" Target="https://clearwater-analytics.com/insurance-investment-outsourcing-report-manager-data-input" TargetMode="External"/><Relationship Id="rId5" Type="http://schemas.openxmlformats.org/officeDocument/2006/relationships/hyperlink" Target="mailto:stevedoire@clearwateranalytics.com" TargetMode="External"/><Relationship Id="rId4" Type="http://schemas.openxmlformats.org/officeDocument/2006/relationships/hyperlink" Target="mailto:david.holmes@assetoutsourcingexchange.com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tevedoire@clearwateranalytics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stevedoire@clearwateranalytic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c_am.com/" TargetMode="Externa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name@abc_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BF6D0-7D7D-4EA8-AAA6-8E0DDC4FC1DE}">
  <dimension ref="A1:A17"/>
  <sheetViews>
    <sheetView workbookViewId="0">
      <selection activeCell="I55" sqref="I55"/>
    </sheetView>
  </sheetViews>
  <sheetFormatPr defaultRowHeight="14.4" x14ac:dyDescent="0.55000000000000004"/>
  <sheetData>
    <row r="1" spans="1:1" x14ac:dyDescent="0.55000000000000004">
      <c r="A1" t="s">
        <v>75</v>
      </c>
    </row>
    <row r="2" spans="1:1" x14ac:dyDescent="0.55000000000000004">
      <c r="A2" t="s">
        <v>193</v>
      </c>
    </row>
    <row r="3" spans="1:1" x14ac:dyDescent="0.55000000000000004">
      <c r="A3" t="s">
        <v>237</v>
      </c>
    </row>
    <row r="7" spans="1:1" x14ac:dyDescent="0.55000000000000004">
      <c r="A7" s="1" t="s">
        <v>191</v>
      </c>
    </row>
    <row r="8" spans="1:1" x14ac:dyDescent="0.55000000000000004">
      <c r="A8" t="s">
        <v>221</v>
      </c>
    </row>
    <row r="9" spans="1:1" x14ac:dyDescent="0.55000000000000004">
      <c r="A9" t="s">
        <v>192</v>
      </c>
    </row>
    <row r="10" spans="1:1" x14ac:dyDescent="0.55000000000000004">
      <c r="A10" t="s">
        <v>194</v>
      </c>
    </row>
    <row r="11" spans="1:1" x14ac:dyDescent="0.55000000000000004">
      <c r="A11" t="s">
        <v>222</v>
      </c>
    </row>
    <row r="17" spans="1:1" x14ac:dyDescent="0.55000000000000004">
      <c r="A17" s="146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78126-43C4-4083-A1B1-89D58F3779B4}">
  <sheetPr>
    <pageSetUpPr fitToPage="1"/>
  </sheetPr>
  <dimension ref="A1:GW56"/>
  <sheetViews>
    <sheetView showGridLines="0" tabSelected="1" zoomScale="90" zoomScaleNormal="90" workbookViewId="0">
      <pane ySplit="5" topLeftCell="A6" activePane="bottomLeft" state="frozen"/>
      <selection activeCell="I55" sqref="I55"/>
      <selection pane="bottomLeft" activeCell="A6" sqref="A6"/>
    </sheetView>
  </sheetViews>
  <sheetFormatPr defaultColWidth="8.734375" defaultRowHeight="17.399999999999999" x14ac:dyDescent="0.55000000000000004"/>
  <cols>
    <col min="1" max="1" width="20.62890625" style="206" customWidth="1"/>
    <col min="2" max="2" width="3.5234375" style="12" customWidth="1"/>
    <col min="3" max="3" width="3.5234375" style="13" customWidth="1"/>
    <col min="4" max="4" width="3.5234375" style="168" customWidth="1"/>
    <col min="5" max="5" width="4.26171875" style="13" customWidth="1"/>
    <col min="6" max="8" width="3.5234375" style="12" customWidth="1"/>
    <col min="9" max="15" width="8.734375" style="12"/>
    <col min="16" max="16" width="5.7890625" style="12" customWidth="1"/>
    <col min="17" max="20" width="8.734375" style="12"/>
    <col min="21" max="21" width="6.15625" style="12" customWidth="1"/>
    <col min="22" max="22" width="25.47265625" style="21" customWidth="1"/>
    <col min="23" max="26" width="8.734375" style="12"/>
    <col min="27" max="27" width="16.7890625" style="12" bestFit="1" customWidth="1"/>
    <col min="28" max="28" width="34.15625" style="12" customWidth="1"/>
    <col min="29" max="16384" width="8.734375" style="12"/>
  </cols>
  <sheetData>
    <row r="1" spans="1:205" ht="5.05" customHeight="1" thickBot="1" x14ac:dyDescent="0.6"/>
    <row r="2" spans="1:205" s="198" customFormat="1" ht="30" customHeight="1" thickTop="1" x14ac:dyDescent="0.55000000000000004">
      <c r="A2" s="202"/>
      <c r="B2" s="239"/>
      <c r="C2" s="240"/>
      <c r="D2" s="240"/>
      <c r="E2" s="240"/>
      <c r="F2" s="240"/>
      <c r="G2" s="240"/>
      <c r="H2" s="240"/>
      <c r="I2" s="500" t="s">
        <v>262</v>
      </c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241"/>
      <c r="W2" s="199"/>
      <c r="X2" s="199"/>
      <c r="Y2" s="199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00"/>
      <c r="EI2" s="200"/>
      <c r="EJ2" s="200"/>
      <c r="EK2" s="200"/>
      <c r="EL2" s="200"/>
      <c r="EM2" s="200"/>
      <c r="EN2" s="200"/>
      <c r="EO2" s="200"/>
      <c r="EP2" s="200"/>
      <c r="EQ2" s="200"/>
      <c r="ER2" s="200"/>
      <c r="ES2" s="200"/>
      <c r="ET2" s="200"/>
      <c r="EU2" s="200"/>
      <c r="EV2" s="200"/>
      <c r="EW2" s="200"/>
      <c r="EX2" s="200"/>
      <c r="EY2" s="200"/>
      <c r="EZ2" s="200"/>
      <c r="FA2" s="200"/>
      <c r="FB2" s="200"/>
      <c r="FC2" s="200"/>
      <c r="FD2" s="200"/>
      <c r="FE2" s="200"/>
      <c r="FF2" s="200"/>
      <c r="FG2" s="200"/>
      <c r="FH2" s="200"/>
      <c r="FI2" s="200"/>
      <c r="FJ2" s="200"/>
      <c r="FK2" s="200"/>
      <c r="FL2" s="200"/>
      <c r="FM2" s="200"/>
      <c r="FN2" s="200"/>
      <c r="FO2" s="200"/>
      <c r="FP2" s="200"/>
      <c r="FQ2" s="200"/>
      <c r="FR2" s="200"/>
      <c r="FS2" s="200"/>
      <c r="FT2" s="200"/>
      <c r="FU2" s="200"/>
      <c r="FV2" s="200"/>
      <c r="FW2" s="200"/>
      <c r="FX2" s="200"/>
      <c r="FY2" s="200"/>
      <c r="FZ2" s="200"/>
      <c r="GA2" s="200"/>
      <c r="GB2" s="200"/>
      <c r="GC2" s="200"/>
      <c r="GD2" s="200"/>
      <c r="GE2" s="200"/>
      <c r="GF2" s="200"/>
      <c r="GG2" s="200"/>
      <c r="GH2" s="200"/>
    </row>
    <row r="3" spans="1:205" s="198" customFormat="1" ht="26.05" customHeight="1" x14ac:dyDescent="0.55000000000000004">
      <c r="A3" s="202"/>
      <c r="B3" s="242"/>
      <c r="C3" s="221"/>
      <c r="D3" s="221"/>
      <c r="E3" s="221"/>
      <c r="F3" s="221"/>
      <c r="G3" s="221"/>
      <c r="H3" s="221"/>
      <c r="I3" s="502" t="s">
        <v>261</v>
      </c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243"/>
      <c r="W3" s="199"/>
      <c r="X3" s="199"/>
      <c r="Y3" s="199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  <c r="EC3" s="200"/>
      <c r="ED3" s="200"/>
      <c r="EE3" s="200"/>
      <c r="EF3" s="200"/>
      <c r="EG3" s="200"/>
      <c r="EH3" s="200"/>
      <c r="EI3" s="200"/>
      <c r="EJ3" s="200"/>
      <c r="EK3" s="200"/>
      <c r="EL3" s="200"/>
      <c r="EM3" s="200"/>
      <c r="EN3" s="200"/>
      <c r="EO3" s="200"/>
      <c r="EP3" s="200"/>
      <c r="EQ3" s="200"/>
      <c r="ER3" s="200"/>
      <c r="ES3" s="200"/>
      <c r="ET3" s="200"/>
      <c r="EU3" s="200"/>
      <c r="EV3" s="200"/>
      <c r="EW3" s="200"/>
      <c r="EX3" s="200"/>
      <c r="EY3" s="200"/>
      <c r="EZ3" s="200"/>
      <c r="FA3" s="200"/>
      <c r="FB3" s="200"/>
      <c r="FC3" s="200"/>
      <c r="FD3" s="200"/>
      <c r="FE3" s="200"/>
      <c r="FF3" s="200"/>
      <c r="FG3" s="200"/>
      <c r="FH3" s="200"/>
      <c r="FI3" s="200"/>
      <c r="FJ3" s="200"/>
      <c r="FK3" s="200"/>
      <c r="FL3" s="200"/>
      <c r="FM3" s="200"/>
      <c r="FN3" s="200"/>
      <c r="FO3" s="200"/>
      <c r="FP3" s="200"/>
      <c r="FQ3" s="200"/>
      <c r="FR3" s="200"/>
      <c r="FS3" s="200"/>
      <c r="FT3" s="200"/>
      <c r="FU3" s="200"/>
      <c r="FV3" s="200"/>
      <c r="FW3" s="200"/>
      <c r="FX3" s="200"/>
      <c r="FY3" s="200"/>
      <c r="FZ3" s="200"/>
      <c r="GA3" s="200"/>
      <c r="GB3" s="200"/>
      <c r="GC3" s="200"/>
      <c r="GD3" s="200"/>
      <c r="GE3" s="200"/>
      <c r="GF3" s="200"/>
      <c r="GG3" s="200"/>
      <c r="GH3" s="200"/>
    </row>
    <row r="4" spans="1:205" s="14" customFormat="1" ht="30" customHeight="1" x14ac:dyDescent="0.55000000000000004">
      <c r="A4" s="203"/>
      <c r="B4" s="244"/>
      <c r="C4" s="222"/>
      <c r="D4" s="222"/>
      <c r="E4" s="222"/>
      <c r="F4" s="222"/>
      <c r="G4" s="222"/>
      <c r="H4" s="222"/>
      <c r="I4" s="501" t="s">
        <v>263</v>
      </c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245"/>
      <c r="W4" s="201"/>
      <c r="X4" s="201"/>
      <c r="Y4" s="201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  <c r="FD4" s="200"/>
      <c r="FE4" s="200"/>
      <c r="FF4" s="200"/>
      <c r="FG4" s="200"/>
      <c r="FH4" s="200"/>
      <c r="FI4" s="200"/>
      <c r="FJ4" s="200"/>
      <c r="FK4" s="200"/>
      <c r="FL4" s="200"/>
      <c r="FM4" s="200"/>
      <c r="FN4" s="200"/>
      <c r="FO4" s="200"/>
      <c r="FP4" s="200"/>
      <c r="FQ4" s="200"/>
      <c r="FR4" s="200"/>
      <c r="FS4" s="200"/>
      <c r="FT4" s="200"/>
      <c r="FU4" s="200"/>
      <c r="FV4" s="200"/>
      <c r="FW4" s="200"/>
      <c r="FX4" s="200"/>
      <c r="FY4" s="200"/>
      <c r="FZ4" s="200"/>
      <c r="GA4" s="200"/>
      <c r="GB4" s="200"/>
      <c r="GC4" s="200"/>
      <c r="GD4" s="200"/>
      <c r="GE4" s="200"/>
      <c r="GF4" s="200"/>
      <c r="GG4" s="200"/>
      <c r="GH4" s="200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</row>
    <row r="5" spans="1:205" s="14" customFormat="1" ht="18" customHeight="1" thickBot="1" x14ac:dyDescent="0.6">
      <c r="A5" s="203"/>
      <c r="B5" s="246"/>
      <c r="C5" s="236"/>
      <c r="D5" s="237"/>
      <c r="E5" s="238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47"/>
      <c r="W5" s="134"/>
      <c r="X5" s="134"/>
      <c r="Y5" s="134"/>
    </row>
    <row r="6" spans="1:205" s="16" customFormat="1" ht="12" customHeight="1" thickTop="1" x14ac:dyDescent="0.55000000000000004">
      <c r="A6" s="204"/>
      <c r="B6" s="248"/>
      <c r="C6" s="218"/>
      <c r="D6" s="219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49"/>
      <c r="W6" s="15"/>
    </row>
    <row r="7" spans="1:205" s="16" customFormat="1" ht="20.05" customHeight="1" x14ac:dyDescent="0.55000000000000004">
      <c r="A7" s="204"/>
      <c r="B7" s="250"/>
      <c r="C7" s="15"/>
      <c r="D7" s="260" t="s">
        <v>388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51"/>
      <c r="W7" s="15"/>
    </row>
    <row r="8" spans="1:205" s="16" customFormat="1" ht="20.05" customHeight="1" x14ac:dyDescent="0.55000000000000004">
      <c r="A8" s="204"/>
      <c r="B8" s="250"/>
      <c r="C8" s="15"/>
      <c r="D8" s="260" t="s">
        <v>389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1"/>
      <c r="W8" s="15"/>
    </row>
    <row r="9" spans="1:205" s="16" customFormat="1" ht="20.05" customHeight="1" x14ac:dyDescent="0.5">
      <c r="A9" s="204"/>
      <c r="B9" s="250"/>
      <c r="C9" s="15"/>
      <c r="D9" s="167"/>
      <c r="E9" s="15" t="s">
        <v>366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51"/>
      <c r="W9" s="15"/>
      <c r="Y9" s="2"/>
    </row>
    <row r="10" spans="1:205" s="16" customFormat="1" ht="20.05" customHeight="1" x14ac:dyDescent="0.55000000000000004">
      <c r="A10" s="204"/>
      <c r="B10" s="250"/>
      <c r="C10" s="15"/>
      <c r="D10" s="167"/>
      <c r="E10" s="15"/>
      <c r="F10" s="16" t="s">
        <v>328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51"/>
      <c r="W10" s="15"/>
    </row>
    <row r="11" spans="1:205" s="16" customFormat="1" ht="20.05" customHeight="1" x14ac:dyDescent="0.55000000000000004">
      <c r="A11" s="204"/>
      <c r="B11" s="250"/>
      <c r="C11" s="15"/>
      <c r="D11" s="167"/>
      <c r="E11" s="15"/>
      <c r="F11" s="16" t="s">
        <v>320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52"/>
      <c r="W11" s="15"/>
    </row>
    <row r="12" spans="1:205" s="16" customFormat="1" ht="20.05" customHeight="1" x14ac:dyDescent="0.55000000000000004">
      <c r="A12" s="204"/>
      <c r="B12" s="250"/>
      <c r="C12" s="15"/>
      <c r="D12" s="167"/>
      <c r="E12" s="15"/>
      <c r="G12" s="16" t="s">
        <v>367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2"/>
      <c r="W12" s="15"/>
    </row>
    <row r="13" spans="1:205" s="16" customFormat="1" ht="20.05" customHeight="1" x14ac:dyDescent="0.55000000000000004">
      <c r="A13" s="204"/>
      <c r="B13" s="250"/>
      <c r="C13" s="15"/>
      <c r="D13" s="167"/>
      <c r="E13" s="15"/>
      <c r="G13" s="16" t="s">
        <v>390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2"/>
      <c r="W13" s="15"/>
    </row>
    <row r="14" spans="1:205" s="16" customFormat="1" ht="20.05" customHeight="1" x14ac:dyDescent="0.55000000000000004">
      <c r="A14" s="204"/>
      <c r="B14" s="250"/>
      <c r="C14" s="15"/>
      <c r="D14" s="167"/>
      <c r="E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2"/>
      <c r="W14" s="15"/>
    </row>
    <row r="15" spans="1:205" s="16" customFormat="1" ht="20.05" customHeight="1" x14ac:dyDescent="0.55000000000000004">
      <c r="A15" s="204"/>
      <c r="B15" s="250"/>
      <c r="C15" s="15"/>
      <c r="D15" s="260" t="s">
        <v>264</v>
      </c>
      <c r="E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52"/>
      <c r="W15" s="15"/>
    </row>
    <row r="16" spans="1:205" s="16" customFormat="1" ht="20.05" customHeight="1" x14ac:dyDescent="0.55000000000000004">
      <c r="A16" s="204"/>
      <c r="B16" s="250"/>
      <c r="C16" s="15"/>
      <c r="D16" s="167"/>
      <c r="E16" s="15" t="s">
        <v>272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52"/>
      <c r="W16" s="15"/>
    </row>
    <row r="17" spans="1:23" s="16" customFormat="1" ht="20.05" customHeight="1" x14ac:dyDescent="0.55000000000000004">
      <c r="A17" s="204"/>
      <c r="B17" s="250"/>
      <c r="C17" s="15"/>
      <c r="D17" s="167"/>
      <c r="E17" s="15"/>
      <c r="F17" s="16" t="s">
        <v>273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52"/>
      <c r="W17" s="15"/>
    </row>
    <row r="18" spans="1:23" s="16" customFormat="1" ht="20.05" customHeight="1" x14ac:dyDescent="0.55000000000000004">
      <c r="A18" s="204"/>
      <c r="B18" s="250"/>
      <c r="C18" s="15"/>
      <c r="D18" s="167"/>
      <c r="E18" s="15"/>
      <c r="F18" s="16" t="s">
        <v>368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52"/>
      <c r="W18" s="15"/>
    </row>
    <row r="19" spans="1:23" s="16" customFormat="1" ht="20.05" customHeight="1" x14ac:dyDescent="0.55000000000000004">
      <c r="A19" s="204"/>
      <c r="B19" s="250"/>
      <c r="C19" s="15"/>
      <c r="D19" s="167"/>
      <c r="E19" s="15" t="s">
        <v>267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2"/>
      <c r="W19" s="15"/>
    </row>
    <row r="20" spans="1:23" s="16" customFormat="1" ht="20.05" customHeight="1" x14ac:dyDescent="0.55000000000000004">
      <c r="A20" s="204"/>
      <c r="B20" s="250"/>
      <c r="C20" s="15"/>
      <c r="D20" s="167"/>
      <c r="E20" s="15"/>
      <c r="F20" s="16" t="s">
        <v>333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2"/>
      <c r="W20" s="15"/>
    </row>
    <row r="21" spans="1:23" s="16" customFormat="1" ht="20.05" customHeight="1" x14ac:dyDescent="0.55000000000000004">
      <c r="A21" s="204"/>
      <c r="B21" s="250"/>
      <c r="C21" s="15"/>
      <c r="D21" s="167"/>
      <c r="E21" s="15"/>
      <c r="F21" s="16" t="s">
        <v>365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52"/>
      <c r="W21" s="15"/>
    </row>
    <row r="22" spans="1:23" s="16" customFormat="1" ht="20.05" customHeight="1" x14ac:dyDescent="0.55000000000000004">
      <c r="A22" s="204"/>
      <c r="B22" s="250"/>
      <c r="C22" s="15"/>
      <c r="D22" s="167"/>
      <c r="E22" s="15"/>
      <c r="F22" s="16" t="s">
        <v>334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52"/>
      <c r="W22" s="15"/>
    </row>
    <row r="23" spans="1:23" s="16" customFormat="1" ht="20.05" customHeight="1" x14ac:dyDescent="0.55000000000000004">
      <c r="A23" s="204"/>
      <c r="B23" s="250"/>
      <c r="C23" s="15"/>
      <c r="D23" s="167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52"/>
      <c r="W23" s="15"/>
    </row>
    <row r="24" spans="1:23" s="16" customFormat="1" ht="20.05" customHeight="1" x14ac:dyDescent="0.55000000000000004">
      <c r="A24" s="204"/>
      <c r="B24" s="250"/>
      <c r="C24" s="15"/>
      <c r="D24" s="260" t="s">
        <v>369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52"/>
      <c r="W24" s="15"/>
    </row>
    <row r="25" spans="1:23" s="16" customFormat="1" ht="20.05" customHeight="1" x14ac:dyDescent="0.55000000000000004">
      <c r="A25" s="204"/>
      <c r="B25" s="250"/>
      <c r="C25" s="15"/>
      <c r="D25" s="260"/>
      <c r="E25" s="15" t="s">
        <v>265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52"/>
      <c r="W25" s="15"/>
    </row>
    <row r="26" spans="1:23" s="16" customFormat="1" ht="20.05" customHeight="1" x14ac:dyDescent="0.55000000000000004">
      <c r="A26" s="204"/>
      <c r="B26" s="250"/>
      <c r="C26" s="15"/>
      <c r="D26" s="260"/>
      <c r="E26" s="15"/>
      <c r="F26" s="16" t="s">
        <v>269</v>
      </c>
      <c r="H26" s="15"/>
      <c r="K26" s="220" t="s">
        <v>266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52"/>
      <c r="W26" s="15"/>
    </row>
    <row r="27" spans="1:23" s="16" customFormat="1" ht="20.05" customHeight="1" x14ac:dyDescent="0.55000000000000004">
      <c r="A27" s="204"/>
      <c r="B27" s="250"/>
      <c r="C27" s="15"/>
      <c r="D27" s="16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52"/>
      <c r="W27" s="15"/>
    </row>
    <row r="28" spans="1:23" s="16" customFormat="1" ht="20.05" customHeight="1" x14ac:dyDescent="0.55000000000000004">
      <c r="A28" s="204"/>
      <c r="B28" s="250"/>
      <c r="C28" s="15"/>
      <c r="D28" s="260" t="s">
        <v>370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2"/>
      <c r="W28" s="15"/>
    </row>
    <row r="29" spans="1:23" s="16" customFormat="1" ht="20.05" customHeight="1" x14ac:dyDescent="0.55000000000000004">
      <c r="A29" s="204"/>
      <c r="B29" s="250"/>
      <c r="C29" s="15"/>
      <c r="D29" s="167"/>
      <c r="E29" s="16" t="s">
        <v>371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52"/>
      <c r="W29" s="15"/>
    </row>
    <row r="30" spans="1:23" s="16" customFormat="1" ht="20.05" customHeight="1" x14ac:dyDescent="0.55000000000000004">
      <c r="A30" s="204"/>
      <c r="B30" s="250"/>
      <c r="C30" s="15"/>
      <c r="D30" s="167"/>
      <c r="E30" s="15" t="s">
        <v>372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52"/>
      <c r="W30" s="15"/>
    </row>
    <row r="31" spans="1:23" s="16" customFormat="1" ht="20.05" customHeight="1" x14ac:dyDescent="0.55000000000000004">
      <c r="A31" s="204"/>
      <c r="B31" s="250"/>
      <c r="C31" s="15"/>
      <c r="D31" s="167"/>
      <c r="E31" s="15"/>
      <c r="F31" s="16" t="s">
        <v>270</v>
      </c>
      <c r="H31" s="15"/>
      <c r="I31" s="15"/>
      <c r="K31" s="220" t="s">
        <v>256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52"/>
      <c r="W31" s="15"/>
    </row>
    <row r="32" spans="1:23" s="16" customFormat="1" ht="20.05" customHeight="1" x14ac:dyDescent="0.55000000000000004">
      <c r="A32" s="204"/>
      <c r="B32" s="250"/>
      <c r="C32" s="15"/>
      <c r="D32" s="167"/>
      <c r="E32" s="496" t="s">
        <v>268</v>
      </c>
      <c r="F32" s="497"/>
      <c r="G32" s="498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252"/>
      <c r="W32" s="15"/>
    </row>
    <row r="33" spans="1:23" s="16" customFormat="1" ht="20.05" customHeight="1" x14ac:dyDescent="0.55000000000000004">
      <c r="A33" s="204"/>
      <c r="B33" s="250"/>
      <c r="C33" s="15"/>
      <c r="D33" s="167"/>
      <c r="E33" s="498" t="s">
        <v>271</v>
      </c>
      <c r="F33" s="498"/>
      <c r="G33" s="497"/>
      <c r="H33" s="498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252"/>
      <c r="W33" s="15"/>
    </row>
    <row r="34" spans="1:23" ht="17.7" x14ac:dyDescent="0.6">
      <c r="B34" s="253"/>
      <c r="D34" s="217"/>
      <c r="V34" s="254"/>
    </row>
    <row r="35" spans="1:23" ht="17.7" x14ac:dyDescent="0.5">
      <c r="B35" s="253"/>
      <c r="D35" s="260" t="s">
        <v>319</v>
      </c>
      <c r="V35" s="254"/>
    </row>
    <row r="36" spans="1:23" ht="17.7" x14ac:dyDescent="0.6">
      <c r="B36" s="253"/>
      <c r="D36" s="217"/>
      <c r="E36" s="13" t="s">
        <v>312</v>
      </c>
      <c r="V36" s="254"/>
    </row>
    <row r="37" spans="1:23" ht="17.7" x14ac:dyDescent="0.6">
      <c r="B37" s="253"/>
      <c r="D37" s="217"/>
      <c r="K37" s="220" t="s">
        <v>318</v>
      </c>
      <c r="V37" s="254"/>
    </row>
    <row r="38" spans="1:23" ht="17.7" x14ac:dyDescent="0.6">
      <c r="B38" s="253"/>
      <c r="D38" s="217"/>
      <c r="V38" s="254"/>
    </row>
    <row r="39" spans="1:23" ht="17.7" x14ac:dyDescent="0.6">
      <c r="B39" s="253"/>
      <c r="D39" s="217"/>
      <c r="V39" s="254"/>
    </row>
    <row r="40" spans="1:23" ht="17.7" x14ac:dyDescent="0.6">
      <c r="B40" s="253"/>
      <c r="D40" s="217"/>
      <c r="V40" s="254"/>
    </row>
    <row r="41" spans="1:23" x14ac:dyDescent="0.55000000000000004">
      <c r="B41" s="253"/>
      <c r="V41" s="254"/>
    </row>
    <row r="42" spans="1:23" x14ac:dyDescent="0.55000000000000004">
      <c r="B42" s="253"/>
      <c r="V42" s="254"/>
    </row>
    <row r="43" spans="1:23" x14ac:dyDescent="0.55000000000000004">
      <c r="B43" s="253"/>
      <c r="V43" s="254"/>
    </row>
    <row r="44" spans="1:23" x14ac:dyDescent="0.55000000000000004">
      <c r="B44" s="253"/>
      <c r="V44" s="254"/>
    </row>
    <row r="45" spans="1:23" x14ac:dyDescent="0.55000000000000004">
      <c r="B45" s="253"/>
      <c r="V45" s="254"/>
    </row>
    <row r="46" spans="1:23" x14ac:dyDescent="0.55000000000000004">
      <c r="B46" s="253"/>
      <c r="V46" s="254"/>
    </row>
    <row r="47" spans="1:23" x14ac:dyDescent="0.55000000000000004">
      <c r="B47" s="253"/>
      <c r="V47" s="254"/>
    </row>
    <row r="48" spans="1:23" x14ac:dyDescent="0.55000000000000004">
      <c r="B48" s="253"/>
      <c r="V48" s="254"/>
    </row>
    <row r="49" spans="2:22" x14ac:dyDescent="0.55000000000000004">
      <c r="B49" s="253"/>
      <c r="V49" s="254"/>
    </row>
    <row r="50" spans="2:22" ht="15" x14ac:dyDescent="0.5">
      <c r="B50" s="253"/>
      <c r="D50" s="472"/>
      <c r="E50" s="473" t="s">
        <v>313</v>
      </c>
      <c r="F50" s="470"/>
      <c r="H50" s="470"/>
      <c r="I50" s="470"/>
      <c r="J50" s="470"/>
      <c r="K50" s="470"/>
      <c r="L50" s="470"/>
      <c r="M50" s="470"/>
      <c r="N50" s="470"/>
      <c r="O50" s="470"/>
      <c r="P50" s="470"/>
      <c r="Q50" s="473" t="s">
        <v>317</v>
      </c>
      <c r="S50" s="470"/>
      <c r="T50" s="470"/>
      <c r="U50" s="470"/>
      <c r="V50" s="306"/>
    </row>
    <row r="51" spans="2:22" ht="15" x14ac:dyDescent="0.5">
      <c r="B51" s="253"/>
      <c r="D51" s="472"/>
      <c r="E51" s="471" t="s">
        <v>314</v>
      </c>
      <c r="F51" s="470"/>
      <c r="H51" s="470"/>
      <c r="I51" s="470"/>
      <c r="J51" s="470"/>
      <c r="K51" s="470"/>
      <c r="L51" s="470"/>
      <c r="M51" s="470"/>
      <c r="N51" s="470"/>
      <c r="O51" s="470"/>
      <c r="P51" s="470"/>
      <c r="Q51" s="503" t="s">
        <v>256</v>
      </c>
      <c r="R51" s="503"/>
      <c r="S51" s="503"/>
      <c r="T51" s="503"/>
      <c r="U51" s="503"/>
      <c r="V51" s="306"/>
    </row>
    <row r="52" spans="2:22" ht="15" x14ac:dyDescent="0.5">
      <c r="B52" s="253"/>
      <c r="D52" s="472"/>
      <c r="E52" s="503" t="s">
        <v>266</v>
      </c>
      <c r="F52" s="503"/>
      <c r="G52" s="503"/>
      <c r="H52" s="503"/>
      <c r="I52" s="503"/>
      <c r="J52" s="503"/>
      <c r="K52" s="503"/>
      <c r="L52" s="503"/>
      <c r="M52" s="470"/>
      <c r="N52" s="470"/>
      <c r="O52" s="470"/>
      <c r="P52" s="470"/>
      <c r="Q52" s="504" t="s">
        <v>316</v>
      </c>
      <c r="R52" s="504"/>
      <c r="S52" s="504"/>
      <c r="T52" s="504"/>
      <c r="U52" s="504"/>
      <c r="V52" s="306"/>
    </row>
    <row r="53" spans="2:22" ht="15" x14ac:dyDescent="0.5">
      <c r="B53" s="253"/>
      <c r="D53" s="472"/>
      <c r="E53" s="503" t="s">
        <v>315</v>
      </c>
      <c r="F53" s="503"/>
      <c r="G53" s="503"/>
      <c r="H53" s="503"/>
      <c r="I53" s="503"/>
      <c r="J53" s="503"/>
      <c r="K53" s="503"/>
      <c r="L53" s="503"/>
      <c r="M53" s="470"/>
      <c r="N53" s="470"/>
      <c r="O53" s="470"/>
      <c r="P53" s="470"/>
      <c r="Q53" s="470"/>
      <c r="R53" s="470"/>
      <c r="S53" s="470"/>
      <c r="T53" s="470"/>
      <c r="U53" s="470"/>
      <c r="V53" s="306"/>
    </row>
    <row r="54" spans="2:22" x14ac:dyDescent="0.55000000000000004">
      <c r="B54" s="253"/>
      <c r="V54" s="254"/>
    </row>
    <row r="55" spans="2:22" ht="17.7" thickBot="1" x14ac:dyDescent="0.6">
      <c r="B55" s="255"/>
      <c r="C55" s="256"/>
      <c r="D55" s="257"/>
      <c r="E55" s="256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9"/>
    </row>
    <row r="56" spans="2:22" ht="17.7" thickTop="1" x14ac:dyDescent="0.55000000000000004"/>
  </sheetData>
  <sheetProtection algorithmName="SHA-512" hashValue="LrvAkaR4Ck0y/eQeVahurapTa8ux7UNVboLgDbN88mnV/ysifliD+au55F0vJS5XBIsDu3dtnpWmWxYdES2K2A==" saltValue="ZJwi5oJ6pkO4UeftP74nWQ==" spinCount="100000" sheet="1" objects="1" scenarios="1"/>
  <mergeCells count="7">
    <mergeCell ref="I2:U2"/>
    <mergeCell ref="I4:U4"/>
    <mergeCell ref="I3:U3"/>
    <mergeCell ref="E52:L52"/>
    <mergeCell ref="E53:L53"/>
    <mergeCell ref="Q51:U51"/>
    <mergeCell ref="Q52:U52"/>
  </mergeCells>
  <hyperlinks>
    <hyperlink ref="K26" r:id="rId1" xr:uid="{E99BF607-0D65-439F-82DE-053EA88EAE13}"/>
    <hyperlink ref="K31" r:id="rId2" xr:uid="{7ADBB828-D8FE-4534-B14F-4AD9F57202A4}"/>
    <hyperlink ref="E53" r:id="rId3" display="https://assetoutsourcingexchange.com/" xr:uid="{366A922A-E3E7-4CD8-8EE1-C6897C4E824A}"/>
    <hyperlink ref="E52" r:id="rId4" xr:uid="{80A04286-D2F2-40A7-98C5-117A69F307E3}"/>
    <hyperlink ref="Q51" r:id="rId5" xr:uid="{EB99668F-FF03-40E7-93AE-1AAD78F7D832}"/>
    <hyperlink ref="K37" r:id="rId6" xr:uid="{9E43C4F1-9775-47B6-9260-D4B549194BF2}"/>
    <hyperlink ref="Q52" r:id="rId7" xr:uid="{8D832CF1-B08C-4C87-BFC4-944E0A6B6450}"/>
  </hyperlinks>
  <printOptions horizontalCentered="1" verticalCentered="1"/>
  <pageMargins left="0.25" right="0.25" top="0.75" bottom="0.75" header="0.3" footer="0.3"/>
  <pageSetup scale="59" orientation="portrait" horizontalDpi="2400" verticalDpi="24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W47"/>
  <sheetViews>
    <sheetView showGridLines="0" zoomScale="90" zoomScaleNormal="90" workbookViewId="0">
      <pane ySplit="4" topLeftCell="A5" activePane="bottomLeft" state="frozen"/>
      <selection activeCell="A6" sqref="A6"/>
      <selection pane="bottomLeft" activeCell="A5" sqref="A5"/>
    </sheetView>
  </sheetViews>
  <sheetFormatPr defaultColWidth="8.734375" defaultRowHeight="17.399999999999999" x14ac:dyDescent="0.55000000000000004"/>
  <cols>
    <col min="1" max="1" width="20.62890625" style="206" customWidth="1"/>
    <col min="2" max="2" width="3.5234375" style="12" customWidth="1"/>
    <col min="3" max="3" width="3.5234375" style="13" customWidth="1"/>
    <col min="4" max="4" width="3.5234375" style="168" customWidth="1"/>
    <col min="5" max="5" width="4.26171875" style="13" customWidth="1"/>
    <col min="6" max="8" width="3.5234375" style="12" customWidth="1"/>
    <col min="9" max="20" width="8.734375" style="12"/>
    <col min="21" max="21" width="6.15625" style="12" customWidth="1"/>
    <col min="22" max="22" width="22.47265625" style="231" customWidth="1"/>
    <col min="23" max="26" width="8.734375" style="12"/>
    <col min="27" max="27" width="16.7890625" style="12" bestFit="1" customWidth="1"/>
    <col min="28" max="28" width="34.15625" style="12" customWidth="1"/>
    <col min="29" max="16384" width="8.734375" style="12"/>
  </cols>
  <sheetData>
    <row r="1" spans="1:205" ht="5.05" customHeight="1" thickBot="1" x14ac:dyDescent="0.6"/>
    <row r="2" spans="1:205" s="198" customFormat="1" ht="26.05" customHeight="1" thickTop="1" x14ac:dyDescent="0.55000000000000004">
      <c r="A2" s="202"/>
      <c r="B2" s="314"/>
      <c r="C2" s="315"/>
      <c r="D2" s="315"/>
      <c r="E2" s="315"/>
      <c r="F2" s="315"/>
      <c r="G2" s="315"/>
      <c r="H2" s="31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6"/>
      <c r="W2" s="199"/>
      <c r="X2" s="199"/>
      <c r="Y2" s="199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</row>
    <row r="3" spans="1:205" s="14" customFormat="1" ht="38.049999999999997" customHeight="1" x14ac:dyDescent="0.55000000000000004">
      <c r="A3" s="203"/>
      <c r="B3" s="316"/>
      <c r="C3" s="233"/>
      <c r="D3" s="233"/>
      <c r="E3" s="233"/>
      <c r="F3" s="233"/>
      <c r="G3" s="233"/>
      <c r="H3" s="233"/>
      <c r="I3" s="507" t="s">
        <v>290</v>
      </c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8"/>
      <c r="W3" s="201"/>
      <c r="X3" s="201"/>
      <c r="Y3" s="201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/>
      <c r="DJ3" s="234"/>
      <c r="DK3" s="234"/>
      <c r="DL3" s="234"/>
      <c r="DM3" s="234"/>
      <c r="DN3" s="234"/>
      <c r="DO3" s="234"/>
      <c r="DP3" s="234"/>
      <c r="DQ3" s="234"/>
      <c r="DR3" s="234"/>
      <c r="DS3" s="234"/>
      <c r="DT3" s="234"/>
      <c r="DU3" s="234"/>
      <c r="DV3" s="234"/>
      <c r="DW3" s="234"/>
      <c r="DX3" s="234"/>
      <c r="DY3" s="234"/>
      <c r="DZ3" s="234"/>
      <c r="EA3" s="234"/>
      <c r="EB3" s="234"/>
      <c r="EC3" s="234"/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4"/>
      <c r="GD3" s="234"/>
      <c r="GE3" s="234"/>
      <c r="GF3" s="234"/>
      <c r="GG3" s="234"/>
      <c r="GH3" s="234"/>
      <c r="GI3" s="198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</row>
    <row r="4" spans="1:205" s="14" customFormat="1" ht="18" customHeight="1" x14ac:dyDescent="0.55000000000000004">
      <c r="A4" s="203"/>
      <c r="B4" s="317"/>
      <c r="C4" s="261"/>
      <c r="D4" s="262"/>
      <c r="E4" s="263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318"/>
      <c r="W4" s="232"/>
      <c r="X4" s="232"/>
      <c r="Y4" s="232"/>
    </row>
    <row r="5" spans="1:205" s="16" customFormat="1" ht="12" customHeight="1" x14ac:dyDescent="0.55000000000000004">
      <c r="A5" s="204"/>
      <c r="B5" s="250"/>
      <c r="C5" s="15"/>
      <c r="D5" s="16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51"/>
      <c r="W5" s="15"/>
    </row>
    <row r="6" spans="1:205" s="16" customFormat="1" ht="20.05" customHeight="1" x14ac:dyDescent="0.55000000000000004">
      <c r="A6" s="204"/>
      <c r="B6" s="250"/>
      <c r="C6" s="15"/>
      <c r="D6" s="260" t="s">
        <v>227</v>
      </c>
      <c r="E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51"/>
      <c r="W6" s="15"/>
    </row>
    <row r="7" spans="1:205" s="16" customFormat="1" ht="20.05" customHeight="1" x14ac:dyDescent="0.55000000000000004">
      <c r="A7" s="204"/>
      <c r="B7" s="250"/>
      <c r="C7" s="15"/>
      <c r="D7" s="260"/>
      <c r="E7" s="15" t="s">
        <v>279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51"/>
      <c r="W7" s="15"/>
    </row>
    <row r="8" spans="1:205" s="16" customFormat="1" ht="20.05" customHeight="1" x14ac:dyDescent="0.55000000000000004">
      <c r="A8" s="204"/>
      <c r="B8" s="250"/>
      <c r="C8" s="15"/>
      <c r="D8" s="260"/>
      <c r="E8" s="223">
        <v>1</v>
      </c>
      <c r="F8" s="224" t="s">
        <v>226</v>
      </c>
      <c r="G8" s="22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1"/>
      <c r="W8" s="15"/>
    </row>
    <row r="9" spans="1:205" s="16" customFormat="1" ht="20.05" customHeight="1" x14ac:dyDescent="0.55000000000000004">
      <c r="A9" s="204"/>
      <c r="B9" s="250"/>
      <c r="C9" s="15"/>
      <c r="D9" s="260"/>
      <c r="E9" s="223">
        <v>2</v>
      </c>
      <c r="F9" s="224" t="s">
        <v>280</v>
      </c>
      <c r="G9" s="22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51"/>
      <c r="W9" s="15"/>
    </row>
    <row r="10" spans="1:205" s="16" customFormat="1" ht="20.05" customHeight="1" x14ac:dyDescent="0.55000000000000004">
      <c r="A10" s="204"/>
      <c r="B10" s="250"/>
      <c r="C10" s="15"/>
      <c r="D10" s="260"/>
      <c r="E10" s="223">
        <v>3</v>
      </c>
      <c r="F10" s="224" t="s">
        <v>281</v>
      </c>
      <c r="G10" s="22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51"/>
      <c r="W10" s="15"/>
    </row>
    <row r="11" spans="1:205" s="16" customFormat="1" ht="20.05" customHeight="1" x14ac:dyDescent="0.55000000000000004">
      <c r="A11" s="204"/>
      <c r="B11" s="250"/>
      <c r="C11" s="15"/>
      <c r="D11" s="260"/>
      <c r="E11" s="223">
        <v>4</v>
      </c>
      <c r="F11" s="224" t="s">
        <v>329</v>
      </c>
      <c r="G11" s="22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51"/>
      <c r="W11" s="15"/>
    </row>
    <row r="12" spans="1:205" s="16" customFormat="1" ht="20.05" customHeight="1" x14ac:dyDescent="0.55000000000000004">
      <c r="A12" s="204"/>
      <c r="B12" s="250"/>
      <c r="C12" s="15"/>
      <c r="D12" s="260"/>
      <c r="E12" s="223">
        <v>5</v>
      </c>
      <c r="F12" s="224" t="s">
        <v>332</v>
      </c>
      <c r="G12" s="22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1"/>
      <c r="W12" s="15"/>
    </row>
    <row r="13" spans="1:205" s="16" customFormat="1" ht="20.05" customHeight="1" x14ac:dyDescent="0.55000000000000004">
      <c r="A13" s="204"/>
      <c r="B13" s="250"/>
      <c r="C13" s="15"/>
      <c r="D13" s="260"/>
      <c r="E13" s="223"/>
      <c r="F13" s="220" t="s">
        <v>256</v>
      </c>
      <c r="G13" s="22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1"/>
      <c r="W13" s="15"/>
    </row>
    <row r="14" spans="1:205" s="16" customFormat="1" ht="20.05" customHeight="1" x14ac:dyDescent="0.55000000000000004">
      <c r="A14" s="204"/>
      <c r="B14" s="250"/>
      <c r="C14" s="15"/>
      <c r="D14" s="26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1"/>
      <c r="W14" s="15"/>
    </row>
    <row r="15" spans="1:205" s="16" customFormat="1" ht="20.05" customHeight="1" x14ac:dyDescent="0.55000000000000004">
      <c r="A15" s="205"/>
      <c r="B15" s="319"/>
      <c r="C15" s="15"/>
      <c r="D15" s="260" t="s">
        <v>274</v>
      </c>
      <c r="E15" s="15"/>
      <c r="V15" s="320"/>
    </row>
    <row r="16" spans="1:205" s="16" customFormat="1" ht="20.05" customHeight="1" x14ac:dyDescent="0.55000000000000004">
      <c r="A16" s="205"/>
      <c r="B16" s="319"/>
      <c r="C16" s="15"/>
      <c r="D16" s="264"/>
      <c r="E16" s="17">
        <v>2</v>
      </c>
      <c r="F16" s="136" t="s">
        <v>275</v>
      </c>
      <c r="K16" s="16" t="s">
        <v>67</v>
      </c>
      <c r="V16" s="320"/>
    </row>
    <row r="17" spans="1:22" s="16" customFormat="1" ht="20.05" customHeight="1" x14ac:dyDescent="0.55000000000000004">
      <c r="A17" s="205"/>
      <c r="B17" s="319"/>
      <c r="C17" s="15"/>
      <c r="D17" s="264"/>
      <c r="E17" s="17">
        <v>3</v>
      </c>
      <c r="F17" s="136" t="s">
        <v>62</v>
      </c>
      <c r="K17" s="16" t="s">
        <v>214</v>
      </c>
      <c r="V17" s="320"/>
    </row>
    <row r="18" spans="1:22" s="16" customFormat="1" ht="20.05" customHeight="1" x14ac:dyDescent="0.55000000000000004">
      <c r="A18" s="205"/>
      <c r="B18" s="319"/>
      <c r="C18" s="15"/>
      <c r="D18" s="264"/>
      <c r="E18" s="190">
        <v>4</v>
      </c>
      <c r="F18" s="136" t="s">
        <v>276</v>
      </c>
      <c r="K18" s="16" t="s">
        <v>66</v>
      </c>
      <c r="V18" s="320"/>
    </row>
    <row r="19" spans="1:22" s="16" customFormat="1" ht="20.05" customHeight="1" x14ac:dyDescent="0.55000000000000004">
      <c r="A19" s="205"/>
      <c r="B19" s="319"/>
      <c r="C19" s="15"/>
      <c r="D19" s="264"/>
      <c r="E19" s="190">
        <v>5</v>
      </c>
      <c r="F19" s="136" t="s">
        <v>277</v>
      </c>
      <c r="K19" s="16" t="s">
        <v>68</v>
      </c>
      <c r="V19" s="320"/>
    </row>
    <row r="20" spans="1:22" s="16" customFormat="1" ht="20.05" customHeight="1" x14ac:dyDescent="0.55000000000000004">
      <c r="A20" s="205"/>
      <c r="B20" s="319"/>
      <c r="C20" s="15"/>
      <c r="D20" s="264"/>
      <c r="E20" s="191">
        <v>6</v>
      </c>
      <c r="F20" s="136" t="s">
        <v>278</v>
      </c>
      <c r="K20" s="16" t="s">
        <v>225</v>
      </c>
      <c r="V20" s="320"/>
    </row>
    <row r="21" spans="1:22" s="16" customFormat="1" ht="20.05" customHeight="1" x14ac:dyDescent="0.55000000000000004">
      <c r="A21" s="205"/>
      <c r="B21" s="319"/>
      <c r="C21" s="15"/>
      <c r="D21" s="264"/>
      <c r="E21" s="15"/>
      <c r="V21" s="320"/>
    </row>
    <row r="22" spans="1:22" s="16" customFormat="1" ht="20.05" customHeight="1" x14ac:dyDescent="0.55000000000000004">
      <c r="A22" s="205"/>
      <c r="B22" s="319"/>
      <c r="C22" s="15"/>
      <c r="D22" s="265" t="s">
        <v>299</v>
      </c>
      <c r="E22" s="225"/>
      <c r="F22" s="224"/>
      <c r="G22" s="224"/>
      <c r="H22" s="224"/>
      <c r="K22" s="18"/>
      <c r="L22" s="18"/>
      <c r="M22" s="18"/>
      <c r="N22" s="18"/>
      <c r="O22" s="18"/>
      <c r="V22" s="320"/>
    </row>
    <row r="23" spans="1:22" s="16" customFormat="1" ht="20.05" customHeight="1" x14ac:dyDescent="0.6">
      <c r="A23" s="205"/>
      <c r="B23" s="319"/>
      <c r="C23" s="15"/>
      <c r="D23" s="266"/>
      <c r="E23" s="226" t="s">
        <v>70</v>
      </c>
      <c r="F23" s="227"/>
      <c r="G23" s="227"/>
      <c r="H23" s="227"/>
      <c r="K23" s="18"/>
      <c r="L23" s="18"/>
      <c r="M23" s="18"/>
      <c r="N23" s="18"/>
      <c r="O23" s="18"/>
      <c r="V23" s="320"/>
    </row>
    <row r="24" spans="1:22" s="16" customFormat="1" ht="20.05" customHeight="1" x14ac:dyDescent="0.55000000000000004">
      <c r="A24" s="205"/>
      <c r="B24" s="319"/>
      <c r="C24" s="15"/>
      <c r="D24" s="265"/>
      <c r="E24" s="225"/>
      <c r="F24" s="224" t="s">
        <v>286</v>
      </c>
      <c r="G24" s="224"/>
      <c r="H24" s="224"/>
      <c r="K24" s="18"/>
      <c r="L24" s="18"/>
      <c r="M24" s="18"/>
      <c r="N24" s="18"/>
      <c r="O24" s="18"/>
      <c r="V24" s="320"/>
    </row>
    <row r="25" spans="1:22" s="16" customFormat="1" ht="20.05" customHeight="1" x14ac:dyDescent="0.55000000000000004">
      <c r="A25" s="205"/>
      <c r="B25" s="319"/>
      <c r="C25" s="15"/>
      <c r="D25" s="265"/>
      <c r="E25" s="225"/>
      <c r="G25" s="224" t="s">
        <v>330</v>
      </c>
      <c r="H25" s="224"/>
      <c r="I25" s="224"/>
      <c r="J25" s="224"/>
      <c r="K25" s="18"/>
      <c r="L25" s="224"/>
      <c r="M25" s="18"/>
      <c r="N25" s="18"/>
      <c r="O25" s="18"/>
      <c r="P25" s="224"/>
      <c r="Q25" s="224"/>
      <c r="R25" s="224"/>
      <c r="S25" s="224"/>
      <c r="T25" s="224"/>
      <c r="V25" s="320"/>
    </row>
    <row r="26" spans="1:22" s="16" customFormat="1" ht="20.05" customHeight="1" x14ac:dyDescent="0.55000000000000004">
      <c r="A26" s="205"/>
      <c r="B26" s="319"/>
      <c r="C26" s="15"/>
      <c r="D26" s="265"/>
      <c r="E26" s="225"/>
      <c r="G26" s="224"/>
      <c r="H26" s="224" t="s">
        <v>215</v>
      </c>
      <c r="I26" s="224"/>
      <c r="J26" s="224"/>
      <c r="K26" s="18"/>
      <c r="L26" s="18"/>
      <c r="M26" s="18"/>
      <c r="N26" s="18"/>
      <c r="O26" s="18"/>
      <c r="P26" s="224"/>
      <c r="Q26" s="224"/>
      <c r="R26" s="224"/>
      <c r="S26" s="224"/>
      <c r="T26" s="224"/>
      <c r="V26" s="320"/>
    </row>
    <row r="27" spans="1:22" s="16" customFormat="1" ht="20.05" customHeight="1" x14ac:dyDescent="0.55000000000000004">
      <c r="A27" s="205"/>
      <c r="B27" s="319"/>
      <c r="C27" s="15"/>
      <c r="D27" s="265"/>
      <c r="E27" s="225"/>
      <c r="G27" s="224"/>
      <c r="H27" s="224" t="s">
        <v>331</v>
      </c>
      <c r="I27" s="224"/>
      <c r="J27" s="224"/>
      <c r="K27" s="18"/>
      <c r="L27" s="18"/>
      <c r="M27" s="18"/>
      <c r="N27" s="18"/>
      <c r="O27" s="18"/>
      <c r="P27" s="224"/>
      <c r="Q27" s="224"/>
      <c r="R27" s="224"/>
      <c r="S27" s="224"/>
      <c r="T27" s="224"/>
      <c r="V27" s="320"/>
    </row>
    <row r="28" spans="1:22" s="16" customFormat="1" ht="20.05" customHeight="1" x14ac:dyDescent="0.55000000000000004">
      <c r="A28" s="205"/>
      <c r="B28" s="319"/>
      <c r="C28" s="15"/>
      <c r="D28" s="265"/>
      <c r="E28" s="225"/>
      <c r="G28" s="224"/>
      <c r="H28" s="224"/>
      <c r="I28" s="224"/>
      <c r="J28" s="224"/>
      <c r="K28" s="18"/>
      <c r="L28" s="18"/>
      <c r="M28" s="18"/>
      <c r="N28" s="18"/>
      <c r="O28" s="18"/>
      <c r="P28" s="224"/>
      <c r="Q28" s="224"/>
      <c r="R28" s="224"/>
      <c r="S28" s="224"/>
      <c r="T28" s="224"/>
      <c r="V28" s="320"/>
    </row>
    <row r="29" spans="1:22" s="16" customFormat="1" ht="20.05" customHeight="1" x14ac:dyDescent="0.55000000000000004">
      <c r="A29" s="205"/>
      <c r="B29" s="319"/>
      <c r="C29" s="15"/>
      <c r="D29" s="265" t="s">
        <v>302</v>
      </c>
      <c r="E29" s="225"/>
      <c r="G29" s="224"/>
      <c r="H29" s="224"/>
      <c r="I29" s="224"/>
      <c r="J29" s="224"/>
      <c r="K29" s="18"/>
      <c r="L29" s="18"/>
      <c r="M29" s="18"/>
      <c r="N29" s="18"/>
      <c r="O29" s="18"/>
      <c r="P29" s="224"/>
      <c r="Q29" s="224"/>
      <c r="R29" s="224"/>
      <c r="S29" s="224"/>
      <c r="T29" s="224"/>
      <c r="V29" s="320"/>
    </row>
    <row r="30" spans="1:22" s="16" customFormat="1" ht="20.05" customHeight="1" x14ac:dyDescent="0.55000000000000004">
      <c r="A30" s="205"/>
      <c r="B30" s="319"/>
      <c r="C30" s="15"/>
      <c r="D30" s="265"/>
      <c r="F30" s="16" t="s">
        <v>300</v>
      </c>
      <c r="G30" s="224"/>
      <c r="H30" s="224"/>
      <c r="I30" s="224"/>
      <c r="J30" s="224"/>
      <c r="K30" s="18"/>
      <c r="L30" s="18"/>
      <c r="M30" s="18"/>
      <c r="N30" s="18"/>
      <c r="O30" s="18"/>
      <c r="P30" s="224"/>
      <c r="Q30" s="224"/>
      <c r="R30" s="224"/>
      <c r="S30" s="224"/>
      <c r="T30" s="224"/>
      <c r="V30" s="320"/>
    </row>
    <row r="31" spans="1:22" s="16" customFormat="1" ht="20.05" customHeight="1" x14ac:dyDescent="0.55000000000000004">
      <c r="A31" s="205"/>
      <c r="B31" s="319"/>
      <c r="C31" s="15"/>
      <c r="D31" s="265"/>
      <c r="F31" s="224" t="s">
        <v>301</v>
      </c>
      <c r="G31" s="224"/>
      <c r="H31" s="224"/>
      <c r="I31" s="224"/>
      <c r="J31" s="224"/>
      <c r="K31" s="18"/>
      <c r="L31" s="18"/>
      <c r="M31" s="18"/>
      <c r="N31" s="18"/>
      <c r="O31" s="18"/>
      <c r="P31" s="224"/>
      <c r="Q31" s="224"/>
      <c r="R31" s="224"/>
      <c r="S31" s="224"/>
      <c r="T31" s="224"/>
      <c r="V31" s="320"/>
    </row>
    <row r="32" spans="1:22" s="16" customFormat="1" ht="20.05" customHeight="1" x14ac:dyDescent="0.55000000000000004">
      <c r="A32" s="205"/>
      <c r="B32" s="319"/>
      <c r="C32" s="15"/>
      <c r="D32" s="265"/>
      <c r="E32" s="225"/>
      <c r="G32" s="224"/>
      <c r="H32" s="224"/>
      <c r="I32" s="224"/>
      <c r="J32" s="224"/>
      <c r="K32" s="18"/>
      <c r="L32" s="18"/>
      <c r="M32" s="18"/>
      <c r="N32" s="18"/>
      <c r="O32" s="18"/>
      <c r="P32" s="224"/>
      <c r="Q32" s="224"/>
      <c r="R32" s="224"/>
      <c r="S32" s="224"/>
      <c r="T32" s="224"/>
      <c r="V32" s="320"/>
    </row>
    <row r="33" spans="1:165" s="16" customFormat="1" ht="20.05" customHeight="1" x14ac:dyDescent="0.55000000000000004">
      <c r="A33" s="205"/>
      <c r="B33" s="319"/>
      <c r="C33" s="15"/>
      <c r="D33" s="265" t="s">
        <v>287</v>
      </c>
      <c r="E33" s="15"/>
      <c r="H33" s="224"/>
      <c r="I33" s="224"/>
      <c r="J33" s="224"/>
      <c r="K33" s="18"/>
      <c r="L33" s="18"/>
      <c r="M33" s="18"/>
      <c r="N33" s="18"/>
      <c r="O33" s="18"/>
      <c r="P33" s="224"/>
      <c r="Q33" s="224"/>
      <c r="R33" s="224"/>
      <c r="S33" s="224"/>
      <c r="T33" s="224"/>
      <c r="V33" s="320"/>
    </row>
    <row r="34" spans="1:165" s="16" customFormat="1" ht="20.05" customHeight="1" x14ac:dyDescent="0.55000000000000004">
      <c r="A34" s="205"/>
      <c r="B34" s="319"/>
      <c r="C34" s="15"/>
      <c r="D34" s="264"/>
      <c r="E34" s="19"/>
      <c r="F34" s="136" t="s">
        <v>71</v>
      </c>
      <c r="H34" s="224"/>
      <c r="I34" s="224"/>
      <c r="J34" s="224"/>
      <c r="K34" s="16" t="s">
        <v>303</v>
      </c>
      <c r="L34" s="18"/>
      <c r="M34" s="18"/>
      <c r="N34" s="18"/>
      <c r="O34" s="18"/>
      <c r="P34" s="224"/>
      <c r="Q34" s="224"/>
      <c r="R34" s="224"/>
      <c r="S34" s="224"/>
      <c r="T34" s="224"/>
      <c r="V34" s="320"/>
    </row>
    <row r="35" spans="1:165" s="16" customFormat="1" ht="20.05" customHeight="1" x14ac:dyDescent="0.55000000000000004">
      <c r="A35" s="205"/>
      <c r="B35" s="319"/>
      <c r="C35" s="15"/>
      <c r="D35" s="264"/>
      <c r="E35" s="15"/>
      <c r="F35" s="136" t="s">
        <v>72</v>
      </c>
      <c r="H35" s="224"/>
      <c r="I35" s="224"/>
      <c r="J35" s="224"/>
      <c r="K35" s="16" t="s">
        <v>73</v>
      </c>
      <c r="L35" s="18"/>
      <c r="M35" s="18"/>
      <c r="N35" s="18"/>
      <c r="O35" s="18"/>
      <c r="P35" s="224"/>
      <c r="Q35" s="224"/>
      <c r="R35" s="224"/>
      <c r="S35" s="224"/>
      <c r="T35" s="224"/>
      <c r="V35" s="320"/>
    </row>
    <row r="36" spans="1:165" s="16" customFormat="1" ht="20.05" customHeight="1" x14ac:dyDescent="0.55000000000000004">
      <c r="A36" s="205"/>
      <c r="B36" s="319"/>
      <c r="C36" s="15"/>
      <c r="D36" s="264"/>
      <c r="E36" s="15"/>
      <c r="F36" s="136"/>
      <c r="H36" s="224"/>
      <c r="I36" s="224"/>
      <c r="J36" s="224"/>
      <c r="L36" s="18"/>
      <c r="M36" s="18"/>
      <c r="N36" s="18"/>
      <c r="O36" s="18"/>
      <c r="P36" s="224"/>
      <c r="Q36" s="224"/>
      <c r="R36" s="224"/>
      <c r="S36" s="224"/>
      <c r="T36" s="224"/>
      <c r="V36" s="320"/>
    </row>
    <row r="37" spans="1:165" s="16" customFormat="1" ht="20.05" customHeight="1" x14ac:dyDescent="0.55000000000000004">
      <c r="A37" s="205"/>
      <c r="B37" s="319"/>
      <c r="C37" s="15"/>
      <c r="D37" s="260" t="s">
        <v>284</v>
      </c>
      <c r="I37" s="224"/>
      <c r="J37" s="224"/>
      <c r="L37" s="18"/>
      <c r="M37" s="18"/>
      <c r="N37" s="18"/>
      <c r="O37" s="18"/>
      <c r="V37" s="320"/>
    </row>
    <row r="38" spans="1:165" s="16" customFormat="1" ht="20.05" customHeight="1" x14ac:dyDescent="0.5">
      <c r="A38" s="205"/>
      <c r="B38" s="319"/>
      <c r="C38" s="15"/>
      <c r="D38" s="267"/>
      <c r="E38" s="16" t="s">
        <v>285</v>
      </c>
      <c r="I38" s="227"/>
      <c r="J38" s="227"/>
      <c r="K38" s="18"/>
      <c r="L38" s="18"/>
      <c r="M38" s="18"/>
      <c r="N38" s="18"/>
      <c r="O38" s="18"/>
      <c r="V38" s="320"/>
    </row>
    <row r="39" spans="1:165" s="16" customFormat="1" ht="20.05" customHeight="1" x14ac:dyDescent="0.55000000000000004">
      <c r="A39" s="205"/>
      <c r="B39" s="319"/>
      <c r="C39" s="15"/>
      <c r="D39" s="267"/>
      <c r="E39" s="220" t="s">
        <v>256</v>
      </c>
      <c r="I39" s="224"/>
      <c r="J39" s="224"/>
      <c r="K39" s="18"/>
      <c r="L39" s="18"/>
      <c r="M39" s="18"/>
      <c r="N39" s="18"/>
      <c r="O39" s="18"/>
      <c r="V39" s="320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</row>
    <row r="40" spans="1:165" s="16" customFormat="1" ht="20.05" customHeight="1" thickBot="1" x14ac:dyDescent="0.55000000000000004">
      <c r="A40" s="205"/>
      <c r="B40" s="321"/>
      <c r="C40" s="322"/>
      <c r="D40" s="323"/>
      <c r="E40" s="323"/>
      <c r="F40" s="323"/>
      <c r="G40" s="323"/>
      <c r="H40" s="323"/>
      <c r="I40" s="311"/>
      <c r="J40" s="311"/>
      <c r="K40" s="324"/>
      <c r="L40" s="324"/>
      <c r="M40" s="324"/>
      <c r="N40" s="324"/>
      <c r="O40" s="324"/>
      <c r="P40" s="323"/>
      <c r="Q40" s="323"/>
      <c r="R40" s="323"/>
      <c r="S40" s="323"/>
      <c r="T40" s="323"/>
      <c r="U40" s="323"/>
      <c r="V40" s="325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</row>
    <row r="41" spans="1:165" ht="17.7" thickTop="1" x14ac:dyDescent="0.55000000000000004"/>
    <row r="47" spans="1:165" x14ac:dyDescent="0.55000000000000004"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5"/>
      <c r="EL47" s="235"/>
      <c r="EM47" s="235"/>
      <c r="EN47" s="235"/>
      <c r="EO47" s="235"/>
      <c r="EP47" s="235"/>
      <c r="EQ47" s="235"/>
      <c r="ER47" s="235"/>
      <c r="ES47" s="235"/>
      <c r="ET47" s="235"/>
      <c r="EU47" s="235"/>
      <c r="EV47" s="235"/>
      <c r="EW47" s="235"/>
      <c r="EX47" s="235"/>
      <c r="EY47" s="235"/>
      <c r="EZ47" s="235"/>
      <c r="FA47" s="235"/>
      <c r="FB47" s="235"/>
      <c r="FC47" s="235"/>
      <c r="FD47" s="235"/>
      <c r="FE47" s="235"/>
      <c r="FF47" s="235"/>
      <c r="FG47" s="235"/>
      <c r="FH47" s="235"/>
      <c r="FI47" s="235"/>
    </row>
  </sheetData>
  <sheetProtection algorithmName="SHA-512" hashValue="am8JfaYlr0flivWunhoDElD6pQIsenGCw5KIQBxQRVeO1G2cBFxQRbluR1P9dzVlK4YJUcOf2vzK1Tgt1aIIbw==" saltValue="aWyGFnezsHjJjeJdiHsuvA==" spinCount="100000" sheet="1" objects="1" scenarios="1"/>
  <customSheetViews>
    <customSheetView guid="{9D252002-63D1-46A9-A8A8-616C0A2324C9}" scale="90" showPageBreaks="1" fitToPage="1" printArea="1">
      <pane ySplit="4" topLeftCell="A5" activePane="bottomLeft" state="frozen"/>
      <selection pane="bottomLeft" activeCell="A5" sqref="A5"/>
      <rowBreaks count="1" manualBreakCount="1">
        <brk id="50" max="16383" man="1"/>
      </rowBreaks>
      <pageMargins left="0.25" right="0.25" top="0.75" bottom="0.75" header="0.3" footer="0.3"/>
      <printOptions horizontalCentered="1" gridLines="1"/>
      <pageSetup scale="79" fitToHeight="0" orientation="portrait" horizontalDpi="2400" verticalDpi="2400" r:id="rId1"/>
    </customSheetView>
    <customSheetView guid="{155D0125-D190-4352-8395-855FF3A70C6C}" scale="90" showPageBreaks="1" fitToPage="1" printArea="1">
      <pane ySplit="4" topLeftCell="A5" activePane="bottomLeft" state="frozen"/>
      <selection pane="bottomLeft" activeCell="A5" sqref="A5"/>
      <rowBreaks count="1" manualBreakCount="1">
        <brk id="50" max="16383" man="1"/>
      </rowBreaks>
      <pageMargins left="0.25" right="0.25" top="0.75" bottom="0.75" header="0.3" footer="0.3"/>
      <printOptions horizontalCentered="1" gridLines="1"/>
      <pageSetup scale="79" fitToHeight="0" orientation="portrait" horizontalDpi="2400" verticalDpi="2400" r:id="rId2"/>
    </customSheetView>
  </customSheetViews>
  <mergeCells count="2">
    <mergeCell ref="I2:V2"/>
    <mergeCell ref="I3:V3"/>
  </mergeCells>
  <hyperlinks>
    <hyperlink ref="E39" r:id="rId3" xr:uid="{8F53DE4C-BFA4-445B-8860-7E85274CAD3B}"/>
    <hyperlink ref="F13" r:id="rId4" xr:uid="{7B3B3100-3577-45DA-9891-75A2B5D6B1C8}"/>
  </hyperlinks>
  <printOptions horizontalCentered="1" verticalCentered="1"/>
  <pageMargins left="0.25" right="0.25" top="0.75" bottom="0.75" header="0.3" footer="0.3"/>
  <pageSetup scale="64" fitToHeight="0" orientation="portrait" horizontalDpi="2400" verticalDpi="24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3E42-1C58-45EA-9101-153D25E6EDCC}">
  <sheetPr>
    <tabColor rgb="FFFFFF00"/>
    <pageSetUpPr fitToPage="1"/>
  </sheetPr>
  <dimension ref="A1:Y84"/>
  <sheetViews>
    <sheetView showGridLines="0" zoomScale="90" zoomScaleNormal="90" workbookViewId="0">
      <pane ySplit="4" topLeftCell="A5" activePane="bottomLeft" state="frozen"/>
      <selection activeCell="A6" sqref="A6"/>
      <selection pane="bottomLeft" activeCell="A5" sqref="A5"/>
    </sheetView>
  </sheetViews>
  <sheetFormatPr defaultColWidth="8.734375" defaultRowHeight="15" x14ac:dyDescent="0.5"/>
  <cols>
    <col min="1" max="1" width="20.62890625" style="21" customWidth="1"/>
    <col min="2" max="2" width="5.26171875" style="269" customWidth="1"/>
    <col min="3" max="3" width="8.734375" style="169"/>
    <col min="4" max="4" width="12.62890625" style="169" customWidth="1"/>
    <col min="5" max="5" width="146.15625" style="2" customWidth="1"/>
    <col min="6" max="16384" width="8.734375" style="21"/>
  </cols>
  <sheetData>
    <row r="1" spans="1:25" ht="5.05" customHeight="1" thickBot="1" x14ac:dyDescent="0.55000000000000004"/>
    <row r="2" spans="1:25" s="20" customFormat="1" ht="26.05" customHeight="1" thickTop="1" x14ac:dyDescent="0.85">
      <c r="B2" s="289"/>
      <c r="C2" s="290"/>
      <c r="D2" s="290"/>
      <c r="E2" s="291"/>
    </row>
    <row r="3" spans="1:25" ht="38.049999999999997" customHeight="1" x14ac:dyDescent="0.45">
      <c r="B3" s="292"/>
      <c r="C3" s="293"/>
      <c r="D3" s="293"/>
      <c r="E3" s="294" t="s">
        <v>254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5" ht="18" customHeight="1" x14ac:dyDescent="0.45">
      <c r="A4" s="22"/>
      <c r="B4" s="295"/>
      <c r="C4" s="296"/>
      <c r="D4" s="296"/>
      <c r="E4" s="29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5" x14ac:dyDescent="0.45">
      <c r="A5" s="22"/>
      <c r="B5" s="298"/>
      <c r="C5" s="299"/>
      <c r="D5" s="299"/>
      <c r="E5" s="300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5" s="492" customFormat="1" ht="20.100000000000001" x14ac:dyDescent="0.65">
      <c r="A6" s="486"/>
      <c r="B6" s="487"/>
      <c r="C6" s="488" t="s">
        <v>216</v>
      </c>
      <c r="D6" s="489"/>
      <c r="E6" s="490"/>
      <c r="F6" s="491"/>
      <c r="G6" s="491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</row>
    <row r="7" spans="1:25" x14ac:dyDescent="0.5">
      <c r="A7" s="22"/>
      <c r="B7" s="303"/>
      <c r="C7" s="304"/>
      <c r="D7" s="304"/>
      <c r="E7" s="302"/>
      <c r="F7" s="23"/>
      <c r="G7" s="23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5" s="485" customFormat="1" ht="17.7" x14ac:dyDescent="0.55000000000000004">
      <c r="A8" s="484"/>
      <c r="B8" s="493"/>
      <c r="C8" s="265" t="s">
        <v>198</v>
      </c>
      <c r="D8" s="494"/>
      <c r="E8" s="495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</row>
    <row r="9" spans="1:25" x14ac:dyDescent="0.5">
      <c r="A9" s="22"/>
      <c r="B9" s="298"/>
      <c r="C9" s="307"/>
      <c r="D9" s="305"/>
      <c r="E9" s="306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5" x14ac:dyDescent="0.5">
      <c r="A10" s="22"/>
      <c r="B10" s="298"/>
      <c r="C10" s="225" t="s">
        <v>205</v>
      </c>
      <c r="D10" s="305"/>
      <c r="E10" s="306"/>
      <c r="F10" s="2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5" x14ac:dyDescent="0.5">
      <c r="A11" s="22"/>
      <c r="B11" s="298"/>
      <c r="C11" s="308" t="s">
        <v>199</v>
      </c>
      <c r="D11" s="305"/>
      <c r="E11" s="306"/>
      <c r="F11" s="23"/>
      <c r="G11" s="22"/>
      <c r="H11" s="22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1:25" x14ac:dyDescent="0.5">
      <c r="A12" s="22"/>
      <c r="B12" s="298"/>
      <c r="C12" s="309"/>
      <c r="D12" s="305"/>
      <c r="E12" s="306"/>
      <c r="F12" s="23"/>
      <c r="G12" s="22"/>
      <c r="H12" s="22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x14ac:dyDescent="0.5">
      <c r="A13" s="22"/>
      <c r="B13" s="298"/>
      <c r="C13" s="225" t="s">
        <v>206</v>
      </c>
      <c r="D13" s="305"/>
      <c r="E13" s="306"/>
      <c r="F13" s="23"/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x14ac:dyDescent="0.5">
      <c r="A14" s="22"/>
      <c r="B14" s="298"/>
      <c r="C14" s="224" t="s">
        <v>203</v>
      </c>
      <c r="D14" s="305"/>
      <c r="E14" s="306"/>
      <c r="F14" s="23"/>
      <c r="G14" s="22"/>
      <c r="H14" s="2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5">
      <c r="A15" s="22"/>
      <c r="B15" s="298"/>
      <c r="C15" s="307"/>
      <c r="D15" s="305"/>
      <c r="E15" s="306"/>
      <c r="F15" s="23"/>
      <c r="G15" s="22"/>
      <c r="H15" s="22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spans="1:25" x14ac:dyDescent="0.5">
      <c r="A16" s="22"/>
      <c r="B16" s="298"/>
      <c r="C16" s="224" t="s">
        <v>207</v>
      </c>
      <c r="D16" s="305"/>
      <c r="E16" s="306"/>
      <c r="F16" s="23"/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x14ac:dyDescent="0.5">
      <c r="A17" s="22"/>
      <c r="B17" s="298"/>
      <c r="C17" s="308" t="s">
        <v>204</v>
      </c>
      <c r="D17" s="305"/>
      <c r="E17" s="306"/>
      <c r="F17" s="23"/>
      <c r="G17" s="22"/>
      <c r="H17" s="2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5">
      <c r="A18" s="22"/>
      <c r="B18" s="298"/>
      <c r="C18" s="307"/>
      <c r="D18" s="305"/>
      <c r="E18" s="306"/>
      <c r="F18" s="23"/>
      <c r="G18" s="22"/>
      <c r="H18" s="2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5">
      <c r="A19" s="22"/>
      <c r="B19" s="298"/>
      <c r="C19" s="225" t="s">
        <v>345</v>
      </c>
      <c r="D19" s="305"/>
      <c r="E19" s="306"/>
      <c r="F19" s="23"/>
      <c r="G19" s="22"/>
      <c r="H19" s="22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spans="1:25" x14ac:dyDescent="0.5">
      <c r="A20" s="22"/>
      <c r="B20" s="298"/>
      <c r="C20" s="224" t="s">
        <v>335</v>
      </c>
      <c r="D20" s="305"/>
      <c r="E20" s="306"/>
      <c r="F20" s="23"/>
      <c r="G20" s="22"/>
      <c r="H20" s="2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5">
      <c r="A21" s="22"/>
      <c r="B21" s="298"/>
      <c r="C21" s="309"/>
      <c r="D21" s="305"/>
      <c r="E21" s="306"/>
      <c r="F21" s="23"/>
      <c r="G21" s="22"/>
      <c r="H21" s="2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5">
      <c r="A22" s="22"/>
      <c r="B22" s="298"/>
      <c r="C22" s="225" t="s">
        <v>373</v>
      </c>
      <c r="D22" s="305"/>
      <c r="E22" s="306"/>
      <c r="F22" s="23"/>
      <c r="G22" s="22"/>
      <c r="H22" s="2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5">
      <c r="A23" s="22"/>
      <c r="B23" s="298"/>
      <c r="C23" s="224" t="s">
        <v>282</v>
      </c>
      <c r="D23" s="305"/>
      <c r="E23" s="306"/>
      <c r="F23" s="23"/>
      <c r="G23" s="22"/>
      <c r="H23" s="2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x14ac:dyDescent="0.5">
      <c r="A24" s="22"/>
      <c r="B24" s="298"/>
      <c r="C24" s="224" t="s">
        <v>336</v>
      </c>
      <c r="D24" s="305"/>
      <c r="E24" s="306"/>
      <c r="F24" s="23"/>
      <c r="G24" s="22"/>
      <c r="H24" s="2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5">
      <c r="A25" s="22"/>
      <c r="B25" s="298"/>
      <c r="C25" s="224" t="s">
        <v>283</v>
      </c>
      <c r="D25" s="305"/>
      <c r="E25" s="306"/>
      <c r="F25" s="23"/>
      <c r="G25" s="22"/>
      <c r="H25" s="22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x14ac:dyDescent="0.5">
      <c r="A26" s="22"/>
      <c r="B26" s="298"/>
      <c r="C26" s="308"/>
      <c r="D26" s="305"/>
      <c r="E26" s="306"/>
      <c r="F26" s="23"/>
      <c r="G26" s="23"/>
      <c r="H26" s="23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spans="1:25" x14ac:dyDescent="0.5">
      <c r="A27" s="22"/>
      <c r="B27" s="298"/>
      <c r="C27" s="225" t="s">
        <v>337</v>
      </c>
      <c r="D27" s="305"/>
      <c r="E27" s="306"/>
      <c r="F27" s="23"/>
      <c r="G27" s="23"/>
      <c r="H27" s="23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spans="1:25" x14ac:dyDescent="0.5">
      <c r="A28" s="22"/>
      <c r="B28" s="298"/>
      <c r="C28" s="224" t="s">
        <v>288</v>
      </c>
      <c r="D28" s="305"/>
      <c r="E28" s="306"/>
      <c r="F28" s="23"/>
      <c r="G28" s="23"/>
      <c r="H28" s="23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spans="1:25" x14ac:dyDescent="0.5">
      <c r="A29" s="22"/>
      <c r="B29" s="298"/>
      <c r="C29" s="224" t="s">
        <v>289</v>
      </c>
      <c r="D29" s="305"/>
      <c r="E29" s="306"/>
      <c r="F29" s="23"/>
      <c r="G29" s="22"/>
      <c r="H29" s="22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5">
      <c r="A30" s="22"/>
      <c r="B30" s="298"/>
      <c r="C30" s="307"/>
      <c r="D30" s="305"/>
      <c r="E30" s="306"/>
      <c r="F30" s="23"/>
      <c r="G30" s="22"/>
      <c r="H30" s="2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5">
      <c r="A31" s="22"/>
      <c r="B31" s="298"/>
      <c r="C31" s="225" t="s">
        <v>208</v>
      </c>
      <c r="D31" s="305"/>
      <c r="E31" s="306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5" x14ac:dyDescent="0.5">
      <c r="A32" s="22"/>
      <c r="B32" s="298"/>
      <c r="C32" s="224" t="s">
        <v>210</v>
      </c>
      <c r="D32" s="305"/>
      <c r="E32" s="306"/>
      <c r="F32" s="23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5">
      <c r="A33" s="22"/>
      <c r="B33" s="298"/>
      <c r="C33" s="309"/>
      <c r="D33" s="305"/>
      <c r="E33" s="306"/>
      <c r="F33" s="23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5">
      <c r="A34" s="22"/>
      <c r="B34" s="298"/>
      <c r="C34" s="225" t="s">
        <v>209</v>
      </c>
      <c r="D34" s="305"/>
      <c r="E34" s="306"/>
      <c r="F34" s="23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5">
      <c r="A35" s="22"/>
      <c r="B35" s="298"/>
      <c r="C35" s="224" t="s">
        <v>338</v>
      </c>
      <c r="D35" s="305"/>
      <c r="E35" s="306"/>
      <c r="F35" s="2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5">
      <c r="A36" s="22"/>
      <c r="B36" s="298"/>
      <c r="C36" s="307"/>
      <c r="D36" s="305"/>
      <c r="E36" s="306"/>
      <c r="F36" s="23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5">
      <c r="A37" s="22"/>
      <c r="B37" s="298"/>
      <c r="C37" s="225" t="s">
        <v>211</v>
      </c>
      <c r="D37" s="305"/>
      <c r="E37" s="306"/>
      <c r="F37" s="23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5">
      <c r="A38" s="22"/>
      <c r="B38" s="298"/>
      <c r="C38" s="224" t="s">
        <v>236</v>
      </c>
      <c r="D38" s="305"/>
      <c r="E38" s="306"/>
      <c r="F38" s="23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5">
      <c r="A39" s="22"/>
      <c r="B39" s="298"/>
      <c r="C39" s="224" t="s">
        <v>212</v>
      </c>
      <c r="D39" s="305"/>
      <c r="E39" s="306"/>
      <c r="F39" s="23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5">
      <c r="A40" s="22"/>
      <c r="B40" s="298"/>
      <c r="C40" s="309"/>
      <c r="D40" s="305"/>
      <c r="E40" s="306"/>
      <c r="F40" s="23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485" customFormat="1" ht="17.7" x14ac:dyDescent="0.55000000000000004">
      <c r="A41" s="484"/>
      <c r="B41" s="301"/>
      <c r="C41" s="265" t="s">
        <v>62</v>
      </c>
      <c r="D41" s="494"/>
      <c r="E41" s="495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</row>
    <row r="42" spans="1:21" x14ac:dyDescent="0.5">
      <c r="A42" s="22"/>
      <c r="B42" s="298"/>
      <c r="C42" s="307"/>
      <c r="D42" s="305"/>
      <c r="E42" s="30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5">
      <c r="A43" s="22"/>
      <c r="B43" s="298"/>
      <c r="C43" s="225" t="s">
        <v>200</v>
      </c>
      <c r="D43" s="305"/>
      <c r="E43" s="30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5">
      <c r="A44" s="22"/>
      <c r="B44" s="298"/>
      <c r="C44" s="224" t="s">
        <v>339</v>
      </c>
      <c r="D44" s="305"/>
      <c r="E44" s="30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5">
      <c r="A45" s="22"/>
      <c r="B45" s="298"/>
      <c r="C45" s="224" t="s">
        <v>340</v>
      </c>
      <c r="D45" s="305"/>
      <c r="E45" s="30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5">
      <c r="A46" s="22"/>
      <c r="B46" s="298"/>
      <c r="C46" s="224" t="s">
        <v>341</v>
      </c>
      <c r="D46" s="305"/>
      <c r="E46" s="306"/>
      <c r="F46" s="22"/>
      <c r="G46" s="22"/>
      <c r="H46" s="22"/>
      <c r="I46" s="23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5">
      <c r="A47" s="22"/>
      <c r="B47" s="298"/>
      <c r="C47" s="307"/>
      <c r="D47" s="305"/>
      <c r="E47" s="306"/>
      <c r="F47" s="22"/>
      <c r="G47" s="22"/>
      <c r="H47" s="22"/>
      <c r="I47" s="23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5">
      <c r="A48" s="22"/>
      <c r="B48" s="298"/>
      <c r="C48" s="225" t="s">
        <v>292</v>
      </c>
      <c r="D48" s="305"/>
      <c r="E48" s="306"/>
      <c r="F48" s="22"/>
      <c r="G48" s="22"/>
      <c r="H48" s="22"/>
      <c r="I48" s="23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5">
      <c r="A49" s="22"/>
      <c r="B49" s="298"/>
      <c r="C49" s="16" t="s">
        <v>374</v>
      </c>
      <c r="D49" s="305"/>
      <c r="E49" s="306"/>
      <c r="F49" s="22"/>
      <c r="G49" s="22"/>
      <c r="H49" s="22"/>
      <c r="I49" s="23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5">
      <c r="A50" s="22"/>
      <c r="B50" s="298"/>
      <c r="C50" s="16"/>
      <c r="D50" s="305"/>
      <c r="E50" s="306"/>
      <c r="F50" s="22"/>
      <c r="G50" s="22"/>
      <c r="H50" s="22"/>
      <c r="I50" s="23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5">
      <c r="A51" s="22"/>
      <c r="B51" s="298"/>
      <c r="C51" s="15" t="s">
        <v>293</v>
      </c>
      <c r="D51" s="305"/>
      <c r="E51" s="306"/>
      <c r="F51" s="22"/>
      <c r="G51" s="22"/>
      <c r="H51" s="22"/>
      <c r="I51" s="23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5">
      <c r="A52" s="22"/>
      <c r="B52" s="298"/>
      <c r="C52" s="16" t="s">
        <v>375</v>
      </c>
      <c r="D52" s="305"/>
      <c r="E52" s="306"/>
      <c r="F52" s="22"/>
      <c r="G52" s="22"/>
      <c r="H52" s="22"/>
      <c r="I52" s="23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5">
      <c r="A53" s="22"/>
      <c r="B53" s="298"/>
      <c r="C53" s="307"/>
      <c r="D53" s="305"/>
      <c r="E53" s="306"/>
      <c r="F53" s="22"/>
      <c r="G53" s="22"/>
      <c r="H53" s="22"/>
      <c r="I53" s="23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5">
      <c r="A54" s="22"/>
      <c r="B54" s="298"/>
      <c r="C54" s="225" t="s">
        <v>346</v>
      </c>
      <c r="D54" s="305"/>
      <c r="E54" s="306"/>
      <c r="F54" s="22"/>
      <c r="G54" s="22"/>
      <c r="H54" s="22"/>
      <c r="I54" s="23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5">
      <c r="A55" s="22"/>
      <c r="B55" s="298"/>
      <c r="C55" s="16" t="s">
        <v>295</v>
      </c>
      <c r="D55" s="305"/>
      <c r="E55" s="306"/>
      <c r="F55" s="22"/>
      <c r="G55" s="22"/>
      <c r="H55" s="22"/>
      <c r="I55" s="23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5">
      <c r="A56" s="22"/>
      <c r="B56" s="298"/>
      <c r="C56" s="16" t="s">
        <v>296</v>
      </c>
      <c r="D56" s="305"/>
      <c r="E56" s="306"/>
      <c r="F56" s="22"/>
      <c r="G56" s="22"/>
      <c r="H56" s="22"/>
      <c r="I56" s="23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5">
      <c r="A57" s="22"/>
      <c r="B57" s="298"/>
      <c r="C57" s="307"/>
      <c r="D57" s="305"/>
      <c r="E57" s="306"/>
      <c r="F57" s="22"/>
      <c r="G57" s="22"/>
      <c r="H57" s="22"/>
      <c r="I57" s="23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5">
      <c r="A58" s="22"/>
      <c r="B58" s="298"/>
      <c r="C58" s="225" t="s">
        <v>376</v>
      </c>
      <c r="D58" s="305"/>
      <c r="E58" s="306"/>
      <c r="F58" s="23"/>
      <c r="G58" s="22"/>
      <c r="H58" s="22"/>
      <c r="I58" s="23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5">
      <c r="A59" s="22"/>
      <c r="B59" s="298"/>
      <c r="C59" s="224" t="s">
        <v>380</v>
      </c>
      <c r="D59" s="305"/>
      <c r="E59" s="306"/>
      <c r="F59" s="23"/>
      <c r="G59" s="22"/>
      <c r="H59" s="22"/>
      <c r="I59" s="23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5">
      <c r="A60" s="22"/>
      <c r="B60" s="298"/>
      <c r="C60" s="224" t="s">
        <v>381</v>
      </c>
      <c r="D60" s="305"/>
      <c r="E60" s="306"/>
      <c r="F60" s="23"/>
      <c r="G60" s="22"/>
      <c r="H60" s="22"/>
      <c r="I60" s="23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x14ac:dyDescent="0.5">
      <c r="A61" s="22"/>
      <c r="B61" s="298"/>
      <c r="C61" s="307"/>
      <c r="D61" s="305"/>
      <c r="E61" s="306"/>
      <c r="F61" s="23"/>
      <c r="G61" s="22"/>
      <c r="H61" s="22"/>
      <c r="I61" s="23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x14ac:dyDescent="0.5">
      <c r="A62" s="22"/>
      <c r="B62" s="298"/>
      <c r="C62" s="225" t="s">
        <v>378</v>
      </c>
      <c r="D62" s="305"/>
      <c r="E62" s="306"/>
      <c r="F62" s="22"/>
      <c r="G62" s="22"/>
      <c r="H62" s="22"/>
      <c r="I62" s="23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5">
      <c r="A63" s="22"/>
      <c r="B63" s="298"/>
      <c r="C63" s="224" t="s">
        <v>377</v>
      </c>
      <c r="D63" s="305"/>
      <c r="E63" s="306"/>
      <c r="F63" s="23"/>
      <c r="G63" s="22"/>
      <c r="H63" s="22"/>
      <c r="I63" s="23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x14ac:dyDescent="0.5">
      <c r="A64" s="22"/>
      <c r="B64" s="298"/>
      <c r="C64" s="224" t="s">
        <v>213</v>
      </c>
      <c r="D64" s="305"/>
      <c r="E64" s="306"/>
      <c r="F64" s="22"/>
      <c r="G64" s="22"/>
      <c r="H64" s="22"/>
      <c r="I64" s="23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x14ac:dyDescent="0.5">
      <c r="A65" s="22"/>
      <c r="B65" s="298"/>
      <c r="C65" s="307"/>
      <c r="D65" s="305"/>
      <c r="E65" s="306"/>
      <c r="F65" s="22"/>
      <c r="G65" s="22"/>
      <c r="H65" s="22"/>
      <c r="I65" s="23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x14ac:dyDescent="0.5">
      <c r="A66" s="22"/>
      <c r="B66" s="298"/>
      <c r="C66" s="225" t="s">
        <v>195</v>
      </c>
      <c r="D66" s="305"/>
      <c r="E66" s="306"/>
      <c r="F66" s="22"/>
      <c r="G66" s="22"/>
      <c r="H66" s="22"/>
      <c r="I66" s="23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5">
      <c r="A67" s="22"/>
      <c r="B67" s="298"/>
      <c r="C67" s="224" t="s">
        <v>201</v>
      </c>
      <c r="D67" s="305"/>
      <c r="E67" s="306"/>
      <c r="F67" s="23"/>
      <c r="G67" s="22"/>
      <c r="H67" s="22"/>
      <c r="I67" s="23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5">
      <c r="A68" s="22"/>
      <c r="B68" s="298"/>
      <c r="C68" s="307"/>
      <c r="D68" s="305"/>
      <c r="E68" s="306"/>
      <c r="F68" s="22"/>
      <c r="G68" s="22"/>
      <c r="H68" s="22"/>
      <c r="I68" s="23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x14ac:dyDescent="0.5">
      <c r="A69" s="22"/>
      <c r="B69" s="298"/>
      <c r="C69" s="225" t="s">
        <v>364</v>
      </c>
      <c r="D69" s="305"/>
      <c r="E69" s="306"/>
      <c r="F69" s="22"/>
      <c r="G69" s="22"/>
      <c r="H69" s="22"/>
      <c r="I69" s="23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x14ac:dyDescent="0.5">
      <c r="A70" s="22"/>
      <c r="B70" s="298"/>
      <c r="C70" s="224" t="s">
        <v>379</v>
      </c>
      <c r="D70" s="305"/>
      <c r="E70" s="306"/>
      <c r="F70" s="23"/>
      <c r="G70" s="22"/>
      <c r="H70" s="22"/>
      <c r="I70" s="23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x14ac:dyDescent="0.5">
      <c r="A71" s="22"/>
      <c r="B71" s="298"/>
      <c r="C71" s="307"/>
      <c r="D71" s="305"/>
      <c r="E71" s="306"/>
      <c r="F71" s="23"/>
      <c r="G71" s="23"/>
      <c r="H71" s="23"/>
      <c r="I71" s="23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ht="17.7" x14ac:dyDescent="0.5">
      <c r="A72" s="22"/>
      <c r="B72" s="301"/>
      <c r="C72" s="265" t="s">
        <v>202</v>
      </c>
      <c r="D72" s="305"/>
      <c r="E72" s="30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x14ac:dyDescent="0.5">
      <c r="A73" s="22"/>
      <c r="B73" s="298"/>
      <c r="C73" s="307"/>
      <c r="D73" s="305"/>
      <c r="E73" s="306"/>
      <c r="F73" s="23"/>
      <c r="G73" s="23"/>
      <c r="H73" s="23"/>
      <c r="I73" s="23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x14ac:dyDescent="0.5">
      <c r="A74" s="22"/>
      <c r="B74" s="298"/>
      <c r="C74" s="224" t="s">
        <v>342</v>
      </c>
      <c r="D74" s="305"/>
      <c r="E74" s="306"/>
      <c r="F74" s="23"/>
      <c r="G74" s="23"/>
      <c r="H74" s="23"/>
      <c r="I74" s="23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5">
      <c r="A75" s="22"/>
      <c r="B75" s="298"/>
      <c r="C75" s="224" t="s">
        <v>343</v>
      </c>
      <c r="D75" s="305"/>
      <c r="E75" s="306"/>
      <c r="F75" s="23"/>
      <c r="G75" s="23"/>
      <c r="H75" s="23"/>
      <c r="I75" s="23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x14ac:dyDescent="0.5">
      <c r="A76" s="22"/>
      <c r="B76" s="298"/>
      <c r="C76" s="224" t="s">
        <v>344</v>
      </c>
      <c r="D76" s="305"/>
      <c r="E76" s="306"/>
      <c r="F76" s="23"/>
      <c r="G76" s="23"/>
      <c r="H76" s="23"/>
      <c r="I76" s="23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x14ac:dyDescent="0.5">
      <c r="A77" s="22"/>
      <c r="B77" s="298"/>
      <c r="C77" s="224"/>
      <c r="D77" s="305"/>
      <c r="E77" s="306"/>
      <c r="F77" s="23"/>
      <c r="G77" s="23"/>
      <c r="H77" s="23"/>
      <c r="I77" s="23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5.3" thickBot="1" x14ac:dyDescent="0.55000000000000004">
      <c r="A78" s="22"/>
      <c r="B78" s="310"/>
      <c r="C78" s="311"/>
      <c r="D78" s="312"/>
      <c r="E78" s="313"/>
      <c r="F78" s="23"/>
      <c r="G78" s="23"/>
      <c r="H78" s="23"/>
      <c r="I78" s="23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5.3" thickTop="1" x14ac:dyDescent="0.5">
      <c r="A79" s="22"/>
      <c r="B79" s="268"/>
      <c r="C79" s="3"/>
      <c r="F79" s="23"/>
      <c r="G79" s="23"/>
      <c r="H79" s="23"/>
      <c r="I79" s="23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x14ac:dyDescent="0.5">
      <c r="A80" s="22"/>
      <c r="B80" s="268"/>
      <c r="C80" s="21"/>
      <c r="F80" s="23"/>
      <c r="G80" s="23"/>
      <c r="H80" s="23"/>
      <c r="I80" s="23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3:3" x14ac:dyDescent="0.5">
      <c r="C81" s="2"/>
    </row>
    <row r="82" spans="3:3" x14ac:dyDescent="0.5">
      <c r="C82" s="2"/>
    </row>
    <row r="83" spans="3:3" x14ac:dyDescent="0.5">
      <c r="C83" s="2"/>
    </row>
    <row r="84" spans="3:3" x14ac:dyDescent="0.5">
      <c r="C84" s="2"/>
    </row>
  </sheetData>
  <sheetProtection algorithmName="SHA-512" hashValue="3iCn0AeMKYuWEB9GVY/us7ZFKOiVx5fWKEmJOOwgrrP7OI9uN5h7QS1OoOrkW55OEyGEZ8dOgeBVzhcGN/priQ==" saltValue="5WtwMsPn1f6pvyjVFwFjMQ==" spinCount="100000" sheet="1" objects="1" scenarios="1"/>
  <printOptions horizontalCentered="1" verticalCentered="1"/>
  <pageMargins left="0.5" right="0.25" top="0.75" bottom="0.75" header="0.3" footer="0.3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V63"/>
  <sheetViews>
    <sheetView showGridLines="0" zoomScale="90" zoomScaleNormal="90" workbookViewId="0">
      <pane ySplit="3" topLeftCell="A4" activePane="bottomLeft" state="frozen"/>
      <selection activeCell="A6" sqref="A6"/>
      <selection pane="bottomLeft" activeCell="A4" sqref="A4"/>
    </sheetView>
  </sheetViews>
  <sheetFormatPr defaultColWidth="8.734375" defaultRowHeight="13.8" x14ac:dyDescent="0.45"/>
  <cols>
    <col min="1" max="1" width="20.62890625" style="214" customWidth="1"/>
    <col min="2" max="2" width="3.5234375" style="84" customWidth="1"/>
    <col min="3" max="3" width="3.62890625" style="84" customWidth="1"/>
    <col min="4" max="4" width="34.1015625" style="84" customWidth="1"/>
    <col min="5" max="7" width="11.62890625" style="84" customWidth="1"/>
    <col min="8" max="8" width="4.15625" style="84" customWidth="1"/>
    <col min="9" max="9" width="23.5234375" style="84" customWidth="1"/>
    <col min="10" max="10" width="10.5234375" style="84" customWidth="1"/>
    <col min="11" max="11" width="22.734375" style="84" customWidth="1"/>
    <col min="12" max="12" width="11.62890625" style="84" customWidth="1"/>
    <col min="13" max="13" width="3.5234375" style="84" customWidth="1"/>
    <col min="14" max="14" width="10.62890625" style="84" hidden="1" customWidth="1"/>
    <col min="15" max="15" width="44.89453125" style="80" hidden="1" customWidth="1"/>
    <col min="16" max="16" width="38.62890625" style="81" hidden="1" customWidth="1"/>
    <col min="17" max="17" width="76.47265625" style="82" hidden="1" customWidth="1"/>
    <col min="18" max="18" width="6.5234375" style="83" hidden="1" customWidth="1"/>
    <col min="19" max="22" width="8.734375" style="84" hidden="1" customWidth="1"/>
    <col min="23" max="35" width="0" style="84" hidden="1" customWidth="1"/>
    <col min="36" max="16384" width="8.734375" style="84"/>
  </cols>
  <sheetData>
    <row r="1" spans="1:20" ht="5.05" customHeight="1" thickBot="1" x14ac:dyDescent="0.5"/>
    <row r="2" spans="1:20" s="170" customFormat="1" ht="26.05" customHeight="1" thickTop="1" x14ac:dyDescent="0.85">
      <c r="A2" s="207"/>
      <c r="B2" s="326"/>
      <c r="C2" s="327"/>
      <c r="D2" s="328"/>
      <c r="E2" s="327"/>
      <c r="F2" s="327"/>
      <c r="G2" s="327"/>
      <c r="H2" s="327"/>
      <c r="I2" s="327"/>
      <c r="J2" s="327"/>
      <c r="K2" s="327"/>
      <c r="L2" s="327"/>
      <c r="M2" s="329"/>
      <c r="O2" s="171"/>
      <c r="P2" s="172"/>
      <c r="R2" s="173"/>
    </row>
    <row r="3" spans="1:20" s="194" customFormat="1" ht="38.049999999999997" customHeight="1" x14ac:dyDescent="0.6">
      <c r="A3" s="208"/>
      <c r="B3" s="330"/>
      <c r="C3" s="331"/>
      <c r="D3" s="331"/>
      <c r="E3" s="332" t="s">
        <v>255</v>
      </c>
      <c r="F3" s="331"/>
      <c r="G3" s="331"/>
      <c r="H3" s="331"/>
      <c r="I3" s="331"/>
      <c r="J3" s="331"/>
      <c r="K3" s="333"/>
      <c r="L3" s="334" t="s">
        <v>246</v>
      </c>
      <c r="M3" s="335"/>
      <c r="O3" s="195"/>
      <c r="P3" s="196"/>
      <c r="R3" s="197"/>
    </row>
    <row r="4" spans="1:20" s="126" customFormat="1" ht="18" customHeight="1" thickBot="1" x14ac:dyDescent="0.6">
      <c r="A4" s="209"/>
      <c r="B4" s="336"/>
      <c r="C4" s="337" t="s">
        <v>245</v>
      </c>
      <c r="D4" s="338"/>
      <c r="E4" s="338"/>
      <c r="F4" s="338"/>
      <c r="G4" s="338"/>
      <c r="H4" s="338"/>
      <c r="I4" s="338"/>
      <c r="J4" s="338"/>
      <c r="K4" s="338"/>
      <c r="L4" s="338"/>
      <c r="M4" s="339"/>
      <c r="O4" s="138"/>
      <c r="P4" s="139"/>
      <c r="R4" s="140"/>
    </row>
    <row r="5" spans="1:20" s="96" customFormat="1" ht="10" customHeight="1" thickTop="1" thickBot="1" x14ac:dyDescent="0.6">
      <c r="A5" s="210"/>
      <c r="O5" s="97"/>
      <c r="P5" s="98"/>
      <c r="R5" s="99"/>
    </row>
    <row r="6" spans="1:20" s="96" customFormat="1" ht="20.05" customHeight="1" thickTop="1" x14ac:dyDescent="0.55000000000000004">
      <c r="A6" s="210"/>
      <c r="B6" s="444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6"/>
      <c r="O6" s="100">
        <f>COUNTA(O8:O179)</f>
        <v>18</v>
      </c>
      <c r="P6" s="56"/>
      <c r="Q6" s="101">
        <f>COUNTA(Q8:Q56)</f>
        <v>20</v>
      </c>
      <c r="R6" s="99"/>
    </row>
    <row r="7" spans="1:20" s="96" customFormat="1" ht="20.05" customHeight="1" thickBot="1" x14ac:dyDescent="0.6">
      <c r="A7" s="210"/>
      <c r="B7" s="447"/>
      <c r="C7" s="102"/>
      <c r="D7" s="103" t="s">
        <v>40</v>
      </c>
      <c r="E7" s="119"/>
      <c r="F7" s="119"/>
      <c r="G7" s="119"/>
      <c r="H7" s="102"/>
      <c r="I7" s="103" t="s">
        <v>297</v>
      </c>
      <c r="J7" s="103"/>
      <c r="K7" s="104"/>
      <c r="L7" s="105" t="s">
        <v>56</v>
      </c>
      <c r="M7" s="448"/>
      <c r="O7" s="97"/>
      <c r="P7" s="98"/>
      <c r="R7" s="99"/>
      <c r="T7" s="96" t="s">
        <v>240</v>
      </c>
    </row>
    <row r="8" spans="1:20" s="96" customFormat="1" ht="20.05" customHeight="1" x14ac:dyDescent="0.55000000000000004">
      <c r="A8" s="210"/>
      <c r="B8" s="447"/>
      <c r="C8" s="102"/>
      <c r="D8" s="102" t="s">
        <v>61</v>
      </c>
      <c r="E8" s="512" t="s">
        <v>321</v>
      </c>
      <c r="F8" s="512"/>
      <c r="G8" s="512"/>
      <c r="H8" s="102"/>
      <c r="I8" s="102" t="s">
        <v>31</v>
      </c>
      <c r="J8" s="102"/>
      <c r="K8" s="102"/>
      <c r="L8" s="174" t="s">
        <v>26</v>
      </c>
      <c r="M8" s="448"/>
      <c r="O8" s="97" t="str">
        <f>"2021 MGER - FIRM INFO - "&amp;D8</f>
        <v>2021 MGER - FIRM INFO - Firm Name</v>
      </c>
      <c r="P8" s="98" t="str">
        <f>+E8</f>
        <v>ABC Asset Management</v>
      </c>
      <c r="Q8" s="96" t="str">
        <f>"2021 MGER - SERVICES - "&amp;I8</f>
        <v>2021 MGER - SERVICES - Customized Portfolio Reporting</v>
      </c>
      <c r="R8" s="99">
        <f>IF(L8="Y",1,0)</f>
        <v>1</v>
      </c>
      <c r="T8" s="147" t="s">
        <v>26</v>
      </c>
    </row>
    <row r="9" spans="1:20" s="96" customFormat="1" ht="20.05" customHeight="1" x14ac:dyDescent="0.55000000000000004">
      <c r="A9" s="210"/>
      <c r="B9" s="447"/>
      <c r="C9" s="102"/>
      <c r="D9" s="102" t="s">
        <v>17</v>
      </c>
      <c r="E9" s="512" t="s">
        <v>322</v>
      </c>
      <c r="F9" s="512"/>
      <c r="G9" s="512"/>
      <c r="H9" s="102"/>
      <c r="I9" s="102" t="s">
        <v>257</v>
      </c>
      <c r="J9" s="102"/>
      <c r="K9" s="102"/>
      <c r="L9" s="174" t="s">
        <v>26</v>
      </c>
      <c r="M9" s="448"/>
      <c r="O9" s="97" t="str">
        <f>"2021 MGER - FIRM INFO - "&amp;D9</f>
        <v>2021 MGER - FIRM INFO - Address</v>
      </c>
      <c r="P9" s="98" t="str">
        <f t="shared" ref="P9:P16" si="0">+E9</f>
        <v>1 ABC Way, NY, NY 10100</v>
      </c>
      <c r="Q9" s="96" t="str">
        <f t="shared" ref="Q9:Q10" si="1">"2021 MGER - SERVICES - "&amp;I9</f>
        <v>2021 MGER - SERVICES - Interactive Client Web Portal</v>
      </c>
      <c r="R9" s="99">
        <f t="shared" ref="R9:R10" si="2">IF(L9="Y",1,0)</f>
        <v>1</v>
      </c>
      <c r="T9" s="147" t="s">
        <v>224</v>
      </c>
    </row>
    <row r="10" spans="1:20" s="96" customFormat="1" ht="20.05" customHeight="1" x14ac:dyDescent="0.55000000000000004">
      <c r="A10" s="210"/>
      <c r="B10" s="447"/>
      <c r="C10" s="102"/>
      <c r="D10" s="102" t="s">
        <v>20</v>
      </c>
      <c r="E10" s="514" t="s">
        <v>323</v>
      </c>
      <c r="F10" s="515"/>
      <c r="G10" s="516"/>
      <c r="H10" s="106"/>
      <c r="I10" s="102" t="s">
        <v>241</v>
      </c>
      <c r="J10" s="102"/>
      <c r="K10" s="102"/>
      <c r="L10" s="174" t="s">
        <v>26</v>
      </c>
      <c r="M10" s="449"/>
      <c r="O10" s="97" t="str">
        <f>"2021 MGER - FIRM INFO - "&amp;D10</f>
        <v>2021 MGER - FIRM INFO - Website</v>
      </c>
      <c r="P10" s="98" t="str">
        <f>+E10</f>
        <v>www.abc.com</v>
      </c>
      <c r="Q10" s="96" t="str">
        <f t="shared" si="1"/>
        <v>2021 MGER - SERVICES - Book Value/Yield Calcs on Portfolio Mgt Platform</v>
      </c>
      <c r="R10" s="99">
        <f t="shared" si="2"/>
        <v>1</v>
      </c>
    </row>
    <row r="11" spans="1:20" s="96" customFormat="1" ht="20.05" customHeight="1" x14ac:dyDescent="0.55000000000000004">
      <c r="A11" s="210"/>
      <c r="B11" s="447"/>
      <c r="C11" s="102"/>
      <c r="D11" s="450"/>
      <c r="E11" s="451"/>
      <c r="F11" s="102"/>
      <c r="G11" s="102"/>
      <c r="H11" s="102"/>
      <c r="I11" s="102" t="s">
        <v>239</v>
      </c>
      <c r="J11" s="102"/>
      <c r="K11" s="102"/>
      <c r="L11" s="174" t="s">
        <v>26</v>
      </c>
      <c r="M11" s="448"/>
      <c r="O11" s="120"/>
      <c r="Q11" s="96" t="str">
        <f t="shared" ref="Q11:Q21" si="3">"2021 MGER - SERVICES - "&amp;I11</f>
        <v>2021 MGER - SERVICES - Book Income Projections</v>
      </c>
      <c r="R11" s="99">
        <f t="shared" ref="R11:R21" si="4">IF(L11="Y",1,0)</f>
        <v>1</v>
      </c>
    </row>
    <row r="12" spans="1:20" s="96" customFormat="1" ht="20.05" customHeight="1" x14ac:dyDescent="0.55000000000000004">
      <c r="A12" s="210"/>
      <c r="B12" s="447"/>
      <c r="C12" s="102"/>
      <c r="D12" s="102"/>
      <c r="E12" s="107"/>
      <c r="F12" s="107"/>
      <c r="G12" s="107"/>
      <c r="H12" s="102"/>
      <c r="I12" s="102" t="s">
        <v>242</v>
      </c>
      <c r="J12" s="102"/>
      <c r="K12" s="102"/>
      <c r="L12" s="174" t="s">
        <v>26</v>
      </c>
      <c r="M12" s="448"/>
      <c r="O12" s="97"/>
      <c r="P12" s="98"/>
      <c r="Q12" s="96" t="str">
        <f t="shared" si="3"/>
        <v>2021 MGER - SERVICES - Cash Flow Projections</v>
      </c>
      <c r="R12" s="99">
        <f t="shared" si="4"/>
        <v>1</v>
      </c>
    </row>
    <row r="13" spans="1:20" s="96" customFormat="1" ht="20.05" customHeight="1" x14ac:dyDescent="0.55000000000000004">
      <c r="A13" s="210"/>
      <c r="B13" s="447"/>
      <c r="C13" s="102"/>
      <c r="D13" s="102" t="s">
        <v>15</v>
      </c>
      <c r="E13" s="512" t="s">
        <v>324</v>
      </c>
      <c r="F13" s="512"/>
      <c r="G13" s="512"/>
      <c r="H13" s="102"/>
      <c r="I13" s="102" t="s">
        <v>25</v>
      </c>
      <c r="J13" s="102"/>
      <c r="K13" s="102"/>
      <c r="L13" s="175" t="s">
        <v>26</v>
      </c>
      <c r="M13" s="448"/>
      <c r="O13" s="97" t="str">
        <f>"2021 MGER - FIRM INFO - "&amp;D13</f>
        <v>2021 MGER - FIRM INFO - Contact</v>
      </c>
      <c r="P13" s="98" t="str">
        <f t="shared" si="0"/>
        <v>First Last</v>
      </c>
      <c r="Q13" s="96" t="str">
        <f t="shared" si="3"/>
        <v>2021 MGER - SERVICES - Investment Accounting Outsourcing</v>
      </c>
      <c r="R13" s="99">
        <f t="shared" si="4"/>
        <v>1</v>
      </c>
    </row>
    <row r="14" spans="1:20" s="96" customFormat="1" ht="20.05" customHeight="1" x14ac:dyDescent="0.55000000000000004">
      <c r="A14" s="210"/>
      <c r="B14" s="447"/>
      <c r="C14" s="102"/>
      <c r="D14" s="102" t="s">
        <v>33</v>
      </c>
      <c r="E14" s="512" t="s">
        <v>325</v>
      </c>
      <c r="F14" s="512"/>
      <c r="G14" s="512"/>
      <c r="H14" s="102"/>
      <c r="I14" s="102" t="s">
        <v>27</v>
      </c>
      <c r="J14" s="102"/>
      <c r="K14" s="102"/>
      <c r="L14" s="174" t="s">
        <v>26</v>
      </c>
      <c r="M14" s="448"/>
      <c r="O14" s="97" t="str">
        <f>"2021 MGER - FIRM INFO - "&amp;D14</f>
        <v>2021 MGER - FIRM INFO - Title</v>
      </c>
      <c r="P14" s="98" t="str">
        <f t="shared" si="0"/>
        <v>Head of Sales</v>
      </c>
      <c r="Q14" s="96" t="str">
        <f t="shared" si="3"/>
        <v>2021 MGER - SERVICES - Peer Analytics</v>
      </c>
      <c r="R14" s="99">
        <f t="shared" si="4"/>
        <v>1</v>
      </c>
    </row>
    <row r="15" spans="1:20" s="96" customFormat="1" ht="20.05" customHeight="1" x14ac:dyDescent="0.55000000000000004">
      <c r="A15" s="210"/>
      <c r="B15" s="447"/>
      <c r="C15" s="102"/>
      <c r="D15" s="102" t="s">
        <v>19</v>
      </c>
      <c r="E15" s="513" t="s">
        <v>326</v>
      </c>
      <c r="F15" s="513"/>
      <c r="G15" s="513"/>
      <c r="H15" s="102"/>
      <c r="I15" s="102" t="s">
        <v>54</v>
      </c>
      <c r="J15" s="102"/>
      <c r="K15" s="102"/>
      <c r="L15" s="174" t="s">
        <v>26</v>
      </c>
      <c r="M15" s="448"/>
      <c r="O15" s="97" t="str">
        <f>"2021 MGER - FIRM INFO - "&amp;D15</f>
        <v>2021 MGER - FIRM INFO - Email</v>
      </c>
      <c r="P15" s="98" t="str">
        <f t="shared" si="0"/>
        <v>name@abc-am.com</v>
      </c>
      <c r="Q15" s="96" t="str">
        <f t="shared" si="3"/>
        <v>2021 MGER - SERVICES - Capital Modelling and Management</v>
      </c>
      <c r="R15" s="99">
        <f t="shared" si="4"/>
        <v>1</v>
      </c>
    </row>
    <row r="16" spans="1:20" s="96" customFormat="1" ht="20.05" customHeight="1" x14ac:dyDescent="0.55000000000000004">
      <c r="A16" s="210"/>
      <c r="B16" s="447"/>
      <c r="C16" s="102"/>
      <c r="D16" s="102" t="s">
        <v>18</v>
      </c>
      <c r="E16" s="512" t="s">
        <v>327</v>
      </c>
      <c r="F16" s="512"/>
      <c r="G16" s="512"/>
      <c r="H16" s="102"/>
      <c r="I16" s="102" t="s">
        <v>30</v>
      </c>
      <c r="J16" s="102"/>
      <c r="K16" s="102"/>
      <c r="L16" s="174" t="s">
        <v>26</v>
      </c>
      <c r="M16" s="448"/>
      <c r="O16" s="97" t="str">
        <f>"2021 MGER - FIRM INFO - "&amp;D16</f>
        <v>2021 MGER - FIRM INFO - Phone</v>
      </c>
      <c r="P16" s="98" t="str">
        <f t="shared" si="0"/>
        <v>555-555-5555</v>
      </c>
      <c r="Q16" s="96" t="str">
        <f t="shared" si="3"/>
        <v>2021 MGER - SERVICES - ALM Partnering</v>
      </c>
      <c r="R16" s="99">
        <f t="shared" si="4"/>
        <v>1</v>
      </c>
    </row>
    <row r="17" spans="1:21" s="96" customFormat="1" ht="20.05" customHeight="1" x14ac:dyDescent="0.55000000000000004">
      <c r="A17" s="210"/>
      <c r="B17" s="447"/>
      <c r="C17" s="102"/>
      <c r="D17" s="102"/>
      <c r="E17" s="102"/>
      <c r="F17" s="102"/>
      <c r="G17" s="102"/>
      <c r="H17" s="102"/>
      <c r="I17" s="102" t="s">
        <v>29</v>
      </c>
      <c r="J17" s="102"/>
      <c r="K17" s="102"/>
      <c r="L17" s="174" t="s">
        <v>26</v>
      </c>
      <c r="M17" s="448"/>
      <c r="O17" s="97"/>
      <c r="P17" s="98"/>
      <c r="Q17" s="96" t="str">
        <f t="shared" si="3"/>
        <v>2021 MGER - SERVICES - Regulatory Assistance</v>
      </c>
      <c r="R17" s="99">
        <f t="shared" si="4"/>
        <v>1</v>
      </c>
    </row>
    <row r="18" spans="1:21" s="96" customFormat="1" ht="20.05" customHeight="1" x14ac:dyDescent="0.55000000000000004">
      <c r="A18" s="210"/>
      <c r="B18" s="447"/>
      <c r="C18" s="102"/>
      <c r="D18" s="102"/>
      <c r="E18" s="102"/>
      <c r="F18" s="102"/>
      <c r="G18" s="102"/>
      <c r="H18" s="102"/>
      <c r="I18" s="102" t="s">
        <v>28</v>
      </c>
      <c r="J18" s="102"/>
      <c r="K18" s="102"/>
      <c r="L18" s="174" t="s">
        <v>26</v>
      </c>
      <c r="M18" s="448"/>
      <c r="O18" s="97"/>
      <c r="P18" s="98"/>
      <c r="Q18" s="96" t="str">
        <f t="shared" si="3"/>
        <v>2021 MGER - SERVICES - Strategic Asset Allocation Advice</v>
      </c>
      <c r="R18" s="99">
        <f t="shared" si="4"/>
        <v>1</v>
      </c>
    </row>
    <row r="19" spans="1:21" s="96" customFormat="1" ht="20.05" customHeight="1" x14ac:dyDescent="0.55000000000000004">
      <c r="A19" s="210"/>
      <c r="B19" s="447"/>
      <c r="C19" s="102"/>
      <c r="D19" s="102"/>
      <c r="E19" s="102"/>
      <c r="F19" s="102"/>
      <c r="G19" s="102"/>
      <c r="H19" s="102"/>
      <c r="I19" s="102" t="s">
        <v>69</v>
      </c>
      <c r="J19" s="102"/>
      <c r="K19" s="102"/>
      <c r="L19" s="174" t="s">
        <v>26</v>
      </c>
      <c r="M19" s="448"/>
      <c r="O19" s="97"/>
      <c r="P19" s="98"/>
      <c r="Q19" s="96" t="str">
        <f t="shared" si="3"/>
        <v>2021 MGER - SERVICES - Tactical Asset Allocation / Multi-Asset Portfolio Mgt</v>
      </c>
      <c r="R19" s="99">
        <f t="shared" si="4"/>
        <v>1</v>
      </c>
    </row>
    <row r="20" spans="1:21" s="96" customFormat="1" ht="20.05" customHeight="1" x14ac:dyDescent="0.55000000000000004">
      <c r="A20" s="210"/>
      <c r="B20" s="447"/>
      <c r="C20" s="102"/>
      <c r="D20" s="102"/>
      <c r="E20" s="102"/>
      <c r="F20" s="102"/>
      <c r="G20" s="102"/>
      <c r="H20" s="102"/>
      <c r="I20" s="102" t="s">
        <v>55</v>
      </c>
      <c r="J20" s="102"/>
      <c r="K20" s="102"/>
      <c r="L20" s="174" t="s">
        <v>26</v>
      </c>
      <c r="M20" s="448"/>
      <c r="O20" s="97"/>
      <c r="P20" s="98"/>
      <c r="Q20" s="96" t="str">
        <f t="shared" si="3"/>
        <v>2021 MGER - SERVICES - Insurance Client Conferences</v>
      </c>
      <c r="R20" s="99">
        <f t="shared" si="4"/>
        <v>1</v>
      </c>
    </row>
    <row r="21" spans="1:21" s="96" customFormat="1" ht="20.05" customHeight="1" x14ac:dyDescent="0.55000000000000004">
      <c r="A21" s="210"/>
      <c r="B21" s="447"/>
      <c r="C21" s="102"/>
      <c r="D21" s="102"/>
      <c r="E21" s="102"/>
      <c r="F21" s="102"/>
      <c r="G21" s="102"/>
      <c r="H21" s="102"/>
      <c r="I21" s="102" t="s">
        <v>195</v>
      </c>
      <c r="J21" s="102"/>
      <c r="K21" s="102"/>
      <c r="L21" s="174" t="s">
        <v>26</v>
      </c>
      <c r="M21" s="448"/>
      <c r="O21" s="97"/>
      <c r="P21" s="98"/>
      <c r="Q21" s="96" t="str">
        <f t="shared" si="3"/>
        <v>2021 MGER - SERVICES - ESG Specific Products Placed with Insurers</v>
      </c>
      <c r="R21" s="99">
        <f t="shared" si="4"/>
        <v>1</v>
      </c>
    </row>
    <row r="22" spans="1:21" s="96" customFormat="1" ht="20.05" customHeight="1" thickBot="1" x14ac:dyDescent="0.6">
      <c r="A22" s="210"/>
      <c r="B22" s="452"/>
      <c r="C22" s="453"/>
      <c r="D22" s="453"/>
      <c r="E22" s="453"/>
      <c r="F22" s="453"/>
      <c r="G22" s="453"/>
      <c r="H22" s="453"/>
      <c r="I22" s="453"/>
      <c r="J22" s="453"/>
      <c r="K22" s="453"/>
      <c r="L22" s="454"/>
      <c r="M22" s="455"/>
      <c r="O22" s="97"/>
      <c r="P22" s="98"/>
    </row>
    <row r="23" spans="1:21" s="108" customFormat="1" ht="20.05" customHeight="1" thickTop="1" x14ac:dyDescent="0.55000000000000004">
      <c r="A23" s="211"/>
      <c r="I23" s="96"/>
      <c r="L23" s="109"/>
      <c r="O23" s="97"/>
      <c r="P23" s="98"/>
      <c r="R23" s="99"/>
    </row>
    <row r="24" spans="1:21" s="141" customFormat="1" ht="18" customHeight="1" x14ac:dyDescent="0.55000000000000004">
      <c r="A24" s="212"/>
      <c r="B24" s="271"/>
      <c r="C24" s="272" t="s">
        <v>298</v>
      </c>
      <c r="D24" s="273"/>
      <c r="E24" s="273"/>
      <c r="F24" s="273"/>
      <c r="G24" s="273"/>
      <c r="H24" s="273"/>
      <c r="I24" s="273"/>
      <c r="J24" s="273"/>
      <c r="K24" s="273"/>
      <c r="L24" s="274"/>
      <c r="M24" s="273"/>
      <c r="O24" s="138"/>
      <c r="P24" s="139"/>
      <c r="R24" s="140"/>
    </row>
    <row r="25" spans="1:21" s="108" customFormat="1" ht="10" customHeight="1" thickBot="1" x14ac:dyDescent="0.6">
      <c r="A25" s="211"/>
      <c r="L25" s="109"/>
      <c r="O25" s="97"/>
      <c r="P25" s="98"/>
      <c r="R25" s="99"/>
    </row>
    <row r="26" spans="1:21" s="108" customFormat="1" ht="20.05" customHeight="1" thickTop="1" x14ac:dyDescent="0.55000000000000004">
      <c r="A26" s="211"/>
      <c r="B26" s="444"/>
      <c r="C26" s="445"/>
      <c r="D26" s="445"/>
      <c r="E26" s="445"/>
      <c r="F26" s="445"/>
      <c r="G26" s="445"/>
      <c r="H26" s="445"/>
      <c r="I26" s="445"/>
      <c r="J26" s="445"/>
      <c r="K26" s="445"/>
      <c r="L26" s="456"/>
      <c r="M26" s="446"/>
      <c r="O26" s="97"/>
      <c r="P26" s="98"/>
      <c r="R26" s="99"/>
    </row>
    <row r="27" spans="1:21" s="96" customFormat="1" ht="20.05" customHeight="1" thickBot="1" x14ac:dyDescent="0.6">
      <c r="A27" s="210"/>
      <c r="B27" s="447"/>
      <c r="C27" s="102"/>
      <c r="D27" s="103" t="s">
        <v>260</v>
      </c>
      <c r="E27" s="104"/>
      <c r="F27" s="104"/>
      <c r="G27" s="110" t="s">
        <v>44</v>
      </c>
      <c r="H27" s="102"/>
      <c r="I27" s="103" t="s">
        <v>259</v>
      </c>
      <c r="J27" s="104"/>
      <c r="K27" s="104"/>
      <c r="L27" s="110" t="s">
        <v>44</v>
      </c>
      <c r="M27" s="448"/>
      <c r="O27" s="97"/>
      <c r="P27" s="98"/>
      <c r="R27" s="99"/>
    </row>
    <row r="28" spans="1:21" s="96" customFormat="1" ht="20.05" customHeight="1" x14ac:dyDescent="0.55000000000000004">
      <c r="A28" s="210"/>
      <c r="B28" s="447"/>
      <c r="C28" s="102"/>
      <c r="D28" s="102" t="s">
        <v>79</v>
      </c>
      <c r="E28" s="106"/>
      <c r="F28" s="106"/>
      <c r="G28" s="474">
        <v>0</v>
      </c>
      <c r="H28" s="102"/>
      <c r="I28" s="102" t="s">
        <v>32</v>
      </c>
      <c r="J28" s="102"/>
      <c r="K28" s="102"/>
      <c r="L28" s="474">
        <v>0</v>
      </c>
      <c r="M28" s="448"/>
      <c r="O28" s="97" t="str">
        <f>"2021 MGER - CLIENT COUNT - "&amp;D28</f>
        <v>2021 MGER - CLIENT COUNT - Life</v>
      </c>
      <c r="P28" s="99">
        <f>+G28</f>
        <v>0</v>
      </c>
      <c r="Q28" s="96" t="str">
        <f>"2021 MGER - ACCOUNT SIZE - "&amp;I28</f>
        <v>2021 MGER - ACCOUNT SIZE - &gt;$10bn</v>
      </c>
      <c r="R28" s="99">
        <f>L28</f>
        <v>0</v>
      </c>
    </row>
    <row r="29" spans="1:21" s="96" customFormat="1" ht="20.05" customHeight="1" x14ac:dyDescent="0.55000000000000004">
      <c r="A29" s="210"/>
      <c r="B29" s="447"/>
      <c r="C29" s="102"/>
      <c r="D29" s="102" t="s">
        <v>78</v>
      </c>
      <c r="E29" s="106"/>
      <c r="F29" s="106"/>
      <c r="G29" s="474">
        <v>0</v>
      </c>
      <c r="H29" s="102"/>
      <c r="I29" s="102" t="s">
        <v>51</v>
      </c>
      <c r="J29" s="102"/>
      <c r="K29" s="102"/>
      <c r="L29" s="474">
        <v>0</v>
      </c>
      <c r="M29" s="448"/>
      <c r="N29" s="111"/>
      <c r="O29" s="97" t="str">
        <f>"2021 MGER - CLIENT COUNT - "&amp;D30</f>
        <v>2021 MGER - CLIENT COUNT - Property Casualty</v>
      </c>
      <c r="P29" s="99">
        <f>+G30</f>
        <v>0</v>
      </c>
      <c r="Q29" s="96" t="str">
        <f>"2021 MGER - ACCOUNT SIZE - "&amp;I29</f>
        <v>2021 MGER - ACCOUNT SIZE - $5bn-$10bn</v>
      </c>
      <c r="R29" s="99">
        <f t="shared" ref="R29:R33" si="5">L29</f>
        <v>0</v>
      </c>
    </row>
    <row r="30" spans="1:21" s="96" customFormat="1" ht="20.05" customHeight="1" x14ac:dyDescent="0.55000000000000004">
      <c r="A30" s="210"/>
      <c r="B30" s="447"/>
      <c r="C30" s="102"/>
      <c r="D30" s="102" t="s">
        <v>21</v>
      </c>
      <c r="E30" s="102"/>
      <c r="F30" s="102"/>
      <c r="G30" s="474">
        <v>0</v>
      </c>
      <c r="H30" s="102"/>
      <c r="I30" s="102" t="s">
        <v>52</v>
      </c>
      <c r="J30" s="102"/>
      <c r="K30" s="102"/>
      <c r="L30" s="474">
        <v>0</v>
      </c>
      <c r="M30" s="448"/>
      <c r="N30" s="111"/>
      <c r="O30" s="97" t="str">
        <f>"2021 MGER - CLIENT COUNT - "&amp;D31</f>
        <v>2021 MGER - CLIENT COUNT - Reinsurance (All Lines)</v>
      </c>
      <c r="P30" s="99">
        <f>+G31</f>
        <v>0</v>
      </c>
      <c r="Q30" s="96" t="str">
        <f>"2021 MGER - ACCOUNT SIZE - "&amp;I30</f>
        <v>2021 MGER - ACCOUNT SIZE - $1bn-$5bn</v>
      </c>
      <c r="R30" s="99">
        <f t="shared" si="5"/>
        <v>0</v>
      </c>
    </row>
    <row r="31" spans="1:21" s="96" customFormat="1" ht="20.05" customHeight="1" x14ac:dyDescent="0.55000000000000004">
      <c r="A31" s="210"/>
      <c r="B31" s="447"/>
      <c r="C31" s="102"/>
      <c r="D31" s="102" t="s">
        <v>39</v>
      </c>
      <c r="E31" s="102"/>
      <c r="F31" s="102"/>
      <c r="G31" s="474">
        <v>0</v>
      </c>
      <c r="H31" s="102"/>
      <c r="I31" s="102" t="s">
        <v>76</v>
      </c>
      <c r="J31" s="102"/>
      <c r="K31" s="102"/>
      <c r="L31" s="474">
        <v>0</v>
      </c>
      <c r="M31" s="448"/>
      <c r="N31" s="111"/>
      <c r="O31" s="97" t="str">
        <f>"2021 MGER - CLIENT COUNT - "&amp;D32</f>
        <v>2021 MGER - CLIENT COUNT - Multi-Line</v>
      </c>
      <c r="P31" s="99">
        <f>+G32</f>
        <v>0</v>
      </c>
      <c r="Q31" s="96" t="str">
        <f>"2021 MGER - ACCOUNT SIZE - "&amp;I31</f>
        <v>2021 MGER - ACCOUNT SIZE - $200mn-$1bn</v>
      </c>
      <c r="R31" s="99">
        <f t="shared" si="5"/>
        <v>0</v>
      </c>
    </row>
    <row r="32" spans="1:21" s="96" customFormat="1" ht="20.05" customHeight="1" x14ac:dyDescent="0.55000000000000004">
      <c r="A32" s="210"/>
      <c r="B32" s="447"/>
      <c r="C32" s="102"/>
      <c r="D32" s="102" t="s">
        <v>23</v>
      </c>
      <c r="E32" s="102"/>
      <c r="F32" s="102"/>
      <c r="G32" s="474">
        <v>0</v>
      </c>
      <c r="H32" s="102"/>
      <c r="I32" s="112" t="s">
        <v>77</v>
      </c>
      <c r="J32" s="102"/>
      <c r="K32" s="102"/>
      <c r="L32" s="481">
        <v>0</v>
      </c>
      <c r="M32" s="448"/>
      <c r="O32" s="97" t="str">
        <f>"2021 MGER - CLIENT COUNT - "&amp;D33</f>
        <v>2021 MGER - CLIENT COUNT - Other</v>
      </c>
      <c r="P32" s="99">
        <f>+G33</f>
        <v>0</v>
      </c>
      <c r="Q32" s="96" t="str">
        <f>"2021 MGER - ACCOUNT SIZE - "&amp;I32</f>
        <v>2021 MGER - ACCOUNT SIZE - &lt;$200mn</v>
      </c>
      <c r="R32" s="99">
        <f t="shared" si="5"/>
        <v>0</v>
      </c>
      <c r="U32" s="111"/>
    </row>
    <row r="33" spans="1:18" s="96" customFormat="1" ht="20.05" customHeight="1" thickBot="1" x14ac:dyDescent="0.6">
      <c r="A33" s="210"/>
      <c r="B33" s="447"/>
      <c r="C33" s="102"/>
      <c r="D33" s="102" t="s">
        <v>2</v>
      </c>
      <c r="E33" s="102"/>
      <c r="F33" s="102"/>
      <c r="G33" s="481">
        <v>0</v>
      </c>
      <c r="H33" s="102"/>
      <c r="I33" s="102" t="s">
        <v>22</v>
      </c>
      <c r="J33" s="102"/>
      <c r="K33" s="102"/>
      <c r="L33" s="482">
        <f>SUM(L28:L32)</f>
        <v>0</v>
      </c>
      <c r="M33" s="448"/>
      <c r="O33" s="97" t="str">
        <f>"2021 MGER - CLIENT COUNT - "&amp;D29</f>
        <v>2021 MGER - CLIENT COUNT - Heath</v>
      </c>
      <c r="P33" s="99">
        <f>+G29</f>
        <v>0</v>
      </c>
      <c r="Q33" s="96" t="s">
        <v>81</v>
      </c>
      <c r="R33" s="99">
        <f t="shared" si="5"/>
        <v>0</v>
      </c>
    </row>
    <row r="34" spans="1:18" s="96" customFormat="1" ht="20.05" customHeight="1" thickTop="1" thickBot="1" x14ac:dyDescent="0.6">
      <c r="A34" s="210"/>
      <c r="B34" s="447"/>
      <c r="C34" s="102"/>
      <c r="D34" s="102" t="s">
        <v>22</v>
      </c>
      <c r="E34" s="102"/>
      <c r="F34" s="102"/>
      <c r="G34" s="482">
        <f>SUM(G28:G33)</f>
        <v>0</v>
      </c>
      <c r="H34" s="102"/>
      <c r="I34" s="102"/>
      <c r="J34" s="102"/>
      <c r="K34" s="102"/>
      <c r="L34" s="102"/>
      <c r="M34" s="448"/>
      <c r="O34" s="97" t="s">
        <v>80</v>
      </c>
      <c r="P34" s="99">
        <f>+G34</f>
        <v>0</v>
      </c>
      <c r="R34" s="99"/>
    </row>
    <row r="35" spans="1:18" s="96" customFormat="1" ht="20.05" customHeight="1" thickTop="1" x14ac:dyDescent="0.55000000000000004">
      <c r="A35" s="210"/>
      <c r="B35" s="447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448"/>
      <c r="O35" s="97"/>
      <c r="P35" s="99"/>
      <c r="R35" s="99"/>
    </row>
    <row r="36" spans="1:18" s="96" customFormat="1" ht="20.05" customHeight="1" x14ac:dyDescent="0.55000000000000004">
      <c r="A36" s="210"/>
      <c r="B36" s="447"/>
      <c r="C36" s="228" t="s">
        <v>382</v>
      </c>
      <c r="D36" s="102"/>
      <c r="E36" s="102"/>
      <c r="F36" s="102"/>
      <c r="G36" s="102"/>
      <c r="H36" s="102"/>
      <c r="I36" s="228" t="s">
        <v>383</v>
      </c>
      <c r="J36" s="102"/>
      <c r="K36" s="102"/>
      <c r="L36" s="102"/>
      <c r="M36" s="448"/>
      <c r="O36" s="97"/>
      <c r="P36" s="99"/>
      <c r="R36" s="99"/>
    </row>
    <row r="37" spans="1:18" s="96" customFormat="1" ht="20.05" customHeight="1" x14ac:dyDescent="0.55000000000000004">
      <c r="A37" s="210"/>
      <c r="B37" s="447"/>
      <c r="C37" s="228" t="s">
        <v>384</v>
      </c>
      <c r="D37" s="102"/>
      <c r="E37" s="102"/>
      <c r="F37" s="102"/>
      <c r="G37" s="102"/>
      <c r="H37" s="102"/>
      <c r="I37" s="499" t="s">
        <v>385</v>
      </c>
      <c r="J37" s="102"/>
      <c r="K37" s="102"/>
      <c r="L37" s="102"/>
      <c r="M37" s="448"/>
      <c r="O37" s="97"/>
      <c r="P37" s="99"/>
      <c r="R37" s="99"/>
    </row>
    <row r="38" spans="1:18" s="96" customFormat="1" ht="20.05" customHeight="1" thickBot="1" x14ac:dyDescent="0.6">
      <c r="A38" s="210"/>
      <c r="B38" s="452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5"/>
      <c r="O38" s="97"/>
      <c r="P38" s="98"/>
      <c r="R38" s="99"/>
    </row>
    <row r="39" spans="1:18" s="96" customFormat="1" ht="20.05" customHeight="1" thickTop="1" x14ac:dyDescent="0.55000000000000004">
      <c r="A39" s="210"/>
      <c r="O39" s="97"/>
      <c r="P39" s="98"/>
      <c r="R39" s="99"/>
    </row>
    <row r="40" spans="1:18" s="126" customFormat="1" ht="18" customHeight="1" x14ac:dyDescent="0.55000000000000004">
      <c r="A40" s="209"/>
      <c r="B40" s="275"/>
      <c r="C40" s="270" t="s">
        <v>223</v>
      </c>
      <c r="D40" s="270"/>
      <c r="E40" s="270"/>
      <c r="F40" s="270"/>
      <c r="G40" s="270"/>
      <c r="H40" s="270"/>
      <c r="I40" s="270"/>
      <c r="J40" s="270"/>
      <c r="K40" s="270"/>
      <c r="L40" s="270"/>
      <c r="M40" s="275"/>
      <c r="O40" s="138"/>
      <c r="P40" s="139"/>
      <c r="R40" s="140"/>
    </row>
    <row r="41" spans="1:18" s="92" customFormat="1" ht="10" customHeight="1" thickBot="1" x14ac:dyDescent="0.5">
      <c r="A41" s="21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O41" s="93"/>
      <c r="P41" s="94"/>
      <c r="R41" s="95"/>
    </row>
    <row r="42" spans="1:18" ht="18" customHeight="1" thickTop="1" x14ac:dyDescent="0.45"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9"/>
      <c r="N42" s="85"/>
    </row>
    <row r="43" spans="1:18" s="96" customFormat="1" ht="18" customHeight="1" thickBot="1" x14ac:dyDescent="0.6">
      <c r="A43" s="210"/>
      <c r="B43" s="447"/>
      <c r="C43" s="102"/>
      <c r="D43" s="103" t="s">
        <v>223</v>
      </c>
      <c r="E43" s="104"/>
      <c r="F43" s="104"/>
      <c r="G43" s="104"/>
      <c r="H43" s="104"/>
      <c r="I43" s="104"/>
      <c r="J43" s="104"/>
      <c r="K43" s="104"/>
      <c r="L43" s="104"/>
      <c r="M43" s="448"/>
      <c r="N43" s="108"/>
      <c r="O43" s="97"/>
      <c r="P43" s="98"/>
      <c r="R43" s="99"/>
    </row>
    <row r="44" spans="1:18" s="96" customFormat="1" ht="37" customHeight="1" x14ac:dyDescent="0.55000000000000004">
      <c r="A44" s="210"/>
      <c r="B44" s="447"/>
      <c r="C44" s="102"/>
      <c r="D44" s="509" t="s">
        <v>291</v>
      </c>
      <c r="E44" s="509"/>
      <c r="F44" s="509"/>
      <c r="G44" s="509"/>
      <c r="H44" s="509"/>
      <c r="I44" s="509"/>
      <c r="J44" s="509"/>
      <c r="K44" s="509"/>
      <c r="L44" s="176" t="s">
        <v>224</v>
      </c>
      <c r="M44" s="449"/>
      <c r="N44" s="108"/>
      <c r="O44" s="97" t="s">
        <v>196</v>
      </c>
      <c r="P44" s="98">
        <f>IF(L44="Y",1,0)</f>
        <v>0</v>
      </c>
      <c r="R44" s="99"/>
    </row>
    <row r="45" spans="1:18" s="113" customFormat="1" ht="18" customHeight="1" x14ac:dyDescent="0.55000000000000004">
      <c r="A45" s="215"/>
      <c r="B45" s="460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461"/>
      <c r="N45" s="116"/>
      <c r="O45" s="121"/>
      <c r="P45" s="87"/>
      <c r="Q45" s="115"/>
      <c r="R45" s="114"/>
    </row>
    <row r="46" spans="1:18" s="96" customFormat="1" ht="18" customHeight="1" x14ac:dyDescent="0.35">
      <c r="A46" s="210"/>
      <c r="B46" s="447"/>
      <c r="C46" s="102"/>
      <c r="D46" s="102" t="str">
        <f>IF(L44="Y", "Please provide a brief description along with approximate impact of your total 3P-GA AUM a/o 12/21 (will not published at a company level)", "")</f>
        <v/>
      </c>
      <c r="E46" s="102"/>
      <c r="F46" s="102"/>
      <c r="G46" s="102"/>
      <c r="H46" s="102"/>
      <c r="I46" s="102"/>
      <c r="J46" s="102"/>
      <c r="K46" s="102"/>
      <c r="L46" s="102"/>
      <c r="M46" s="448"/>
      <c r="N46" s="108"/>
      <c r="O46" s="80"/>
      <c r="P46" s="98"/>
      <c r="Q46" s="108"/>
      <c r="R46" s="99"/>
    </row>
    <row r="47" spans="1:18" s="89" customFormat="1" ht="110.05" customHeight="1" x14ac:dyDescent="0.5">
      <c r="A47" s="216"/>
      <c r="B47" s="462"/>
      <c r="C47" s="118"/>
      <c r="D47" s="511"/>
      <c r="E47" s="511"/>
      <c r="F47" s="511"/>
      <c r="G47" s="511"/>
      <c r="H47" s="511"/>
      <c r="I47" s="511"/>
      <c r="J47" s="511"/>
      <c r="K47" s="511"/>
      <c r="L47" s="511"/>
      <c r="M47" s="463"/>
      <c r="N47" s="91"/>
      <c r="O47" s="122" t="s">
        <v>197</v>
      </c>
      <c r="P47" s="98">
        <f>+D47</f>
        <v>0</v>
      </c>
      <c r="Q47" s="108"/>
      <c r="R47" s="90"/>
    </row>
    <row r="48" spans="1:18" ht="14.1" thickBot="1" x14ac:dyDescent="0.5">
      <c r="B48" s="464"/>
      <c r="C48" s="465"/>
      <c r="D48" s="466"/>
      <c r="E48" s="466"/>
      <c r="F48" s="466"/>
      <c r="G48" s="466"/>
      <c r="H48" s="466"/>
      <c r="I48" s="466"/>
      <c r="J48" s="466"/>
      <c r="K48" s="465"/>
      <c r="L48" s="465"/>
      <c r="M48" s="467"/>
      <c r="Q48" s="86"/>
    </row>
    <row r="49" spans="2:17" ht="14.1" thickTop="1" x14ac:dyDescent="0.45">
      <c r="D49" s="88"/>
      <c r="E49" s="88"/>
      <c r="F49" s="88"/>
      <c r="G49" s="88"/>
      <c r="H49" s="88"/>
      <c r="I49" s="88"/>
      <c r="J49" s="88"/>
      <c r="Q49" s="86"/>
    </row>
    <row r="50" spans="2:17" ht="17.7" x14ac:dyDescent="0.45">
      <c r="B50" s="275"/>
      <c r="C50" s="270" t="s">
        <v>304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5"/>
      <c r="Q50" s="86"/>
    </row>
    <row r="51" spans="2:17" ht="14.1" thickBot="1" x14ac:dyDescent="0.5">
      <c r="Q51" s="86"/>
    </row>
    <row r="52" spans="2:17" ht="14.1" thickTop="1" x14ac:dyDescent="0.45">
      <c r="B52" s="457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9"/>
    </row>
    <row r="53" spans="2:17" ht="15.3" thickBot="1" x14ac:dyDescent="0.5">
      <c r="B53" s="447"/>
      <c r="C53" s="102"/>
      <c r="D53" s="103" t="s">
        <v>304</v>
      </c>
      <c r="E53" s="104"/>
      <c r="F53" s="104"/>
      <c r="G53" s="104"/>
      <c r="H53" s="104"/>
      <c r="I53" s="104"/>
      <c r="J53" s="104"/>
      <c r="K53" s="104"/>
      <c r="L53" s="104"/>
      <c r="M53" s="448"/>
    </row>
    <row r="54" spans="2:17" ht="37" customHeight="1" x14ac:dyDescent="0.45">
      <c r="B54" s="447"/>
      <c r="C54" s="102"/>
      <c r="D54" s="509" t="s">
        <v>386</v>
      </c>
      <c r="E54" s="509"/>
      <c r="F54" s="509"/>
      <c r="G54" s="509"/>
      <c r="H54" s="509"/>
      <c r="I54" s="509"/>
      <c r="J54" s="509"/>
      <c r="K54" s="509"/>
      <c r="L54" s="176" t="s">
        <v>347</v>
      </c>
      <c r="M54" s="449"/>
      <c r="O54" s="97" t="s">
        <v>305</v>
      </c>
      <c r="P54" s="98">
        <f>IF(L54="Y",1,0)</f>
        <v>1</v>
      </c>
    </row>
    <row r="55" spans="2:17" x14ac:dyDescent="0.45">
      <c r="B55" s="460"/>
      <c r="C55" s="117"/>
      <c r="D55" s="117" t="s">
        <v>309</v>
      </c>
      <c r="E55" s="117">
        <f>LEN(D56)</f>
        <v>0</v>
      </c>
      <c r="F55" s="117"/>
      <c r="G55" s="117"/>
      <c r="H55" s="117"/>
      <c r="I55" s="117"/>
      <c r="J55" s="117"/>
      <c r="K55" s="117"/>
      <c r="L55" s="117"/>
      <c r="M55" s="461"/>
    </row>
    <row r="56" spans="2:17" ht="63" customHeight="1" x14ac:dyDescent="0.5">
      <c r="B56" s="462"/>
      <c r="C56" s="118"/>
      <c r="D56" s="510"/>
      <c r="E56" s="510"/>
      <c r="F56" s="510"/>
      <c r="G56" s="510"/>
      <c r="H56" s="510"/>
      <c r="I56" s="510"/>
      <c r="J56" s="510"/>
      <c r="K56" s="510"/>
      <c r="L56" s="510"/>
      <c r="M56" s="463"/>
      <c r="O56" s="97" t="s">
        <v>306</v>
      </c>
      <c r="P56" s="98">
        <f>+D56</f>
        <v>0</v>
      </c>
    </row>
    <row r="57" spans="2:17" ht="14.1" thickBot="1" x14ac:dyDescent="0.5">
      <c r="B57" s="464"/>
      <c r="C57" s="465"/>
      <c r="D57" s="466"/>
      <c r="E57" s="466"/>
      <c r="F57" s="466"/>
      <c r="G57" s="466"/>
      <c r="H57" s="466"/>
      <c r="I57" s="466"/>
      <c r="J57" s="466"/>
      <c r="K57" s="465"/>
      <c r="L57" s="465"/>
      <c r="M57" s="467"/>
    </row>
    <row r="58" spans="2:17" ht="14.1" thickTop="1" x14ac:dyDescent="0.45"/>
    <row r="61" spans="2:17" x14ac:dyDescent="0.45">
      <c r="P61" s="81" t="s">
        <v>311</v>
      </c>
    </row>
    <row r="62" spans="2:17" x14ac:dyDescent="0.45">
      <c r="P62" s="81" t="s">
        <v>310</v>
      </c>
    </row>
    <row r="63" spans="2:17" x14ac:dyDescent="0.45">
      <c r="P63" s="81">
        <f>LEN(P62)</f>
        <v>331</v>
      </c>
    </row>
  </sheetData>
  <sheetProtection algorithmName="SHA-512" hashValue="FT3Tzvct5dluyys0LXxqPZcBOPOFIdBz0sCu46v7dpDFZ4dI61XBtxdxFPKMRHdShKkwNEoXuLJI6N1AA706rQ==" saltValue="+V+YwuImOVZQlWIVc5t5vA==" spinCount="100000" sheet="1" objects="1" scenarios="1"/>
  <customSheetViews>
    <customSheetView guid="{9D252002-63D1-46A9-A8A8-616C0A2324C9}" scale="90" showPageBreaks="1" fitToPage="1" printArea="1" hiddenColumns="1">
      <pane ySplit="4" topLeftCell="A5" activePane="bottomLeft" state="frozen"/>
      <selection pane="bottomLeft" activeCell="H9" sqref="H9"/>
      <pageMargins left="0.25" right="0.25" top="0.75" bottom="0.75" header="0.3" footer="0.3"/>
      <printOptions horizontalCentered="1" gridLines="1"/>
      <pageSetup scale="75" fitToHeight="0" orientation="portrait" horizontalDpi="2400" verticalDpi="2400" r:id="rId1"/>
    </customSheetView>
    <customSheetView guid="{155D0125-D190-4352-8395-855FF3A70C6C}" scale="90" showPageBreaks="1" fitToPage="1" printArea="1" hiddenColumns="1">
      <pane ySplit="4" topLeftCell="A5" activePane="bottomLeft" state="frozen"/>
      <selection pane="bottomLeft" activeCell="H9" sqref="H9"/>
      <pageMargins left="0.25" right="0.25" top="0.75" bottom="0.75" header="0.3" footer="0.3"/>
      <printOptions horizontalCentered="1" gridLines="1"/>
      <pageSetup scale="75" fitToHeight="0" orientation="portrait" horizontalDpi="2400" verticalDpi="2400" r:id="rId2"/>
    </customSheetView>
  </customSheetViews>
  <mergeCells count="11">
    <mergeCell ref="D54:K54"/>
    <mergeCell ref="D56:L56"/>
    <mergeCell ref="D47:L47"/>
    <mergeCell ref="E16:G16"/>
    <mergeCell ref="E8:G8"/>
    <mergeCell ref="E9:G9"/>
    <mergeCell ref="E13:G13"/>
    <mergeCell ref="E14:G14"/>
    <mergeCell ref="E15:G15"/>
    <mergeCell ref="D44:K44"/>
    <mergeCell ref="E10:G10"/>
  </mergeCells>
  <conditionalFormatting sqref="D47">
    <cfRule type="expression" dxfId="9" priority="10">
      <formula>AND((LEN($D$47)&gt;0),($P$44=0))</formula>
    </cfRule>
  </conditionalFormatting>
  <conditionalFormatting sqref="D56:L56">
    <cfRule type="expression" dxfId="8" priority="9">
      <formula>$P$54=1</formula>
    </cfRule>
    <cfRule type="expression" dxfId="7" priority="12">
      <formula>AND(LEN($D$56)&gt;0,($P$54=0))</formula>
    </cfRule>
  </conditionalFormatting>
  <conditionalFormatting sqref="D47:L47">
    <cfRule type="expression" dxfId="6" priority="7">
      <formula>$P$44=1</formula>
    </cfRule>
  </conditionalFormatting>
  <conditionalFormatting sqref="E55">
    <cfRule type="cellIs" dxfId="5" priority="2" operator="greaterThan">
      <formula>330</formula>
    </cfRule>
  </conditionalFormatting>
  <conditionalFormatting sqref="D55:E55">
    <cfRule type="expression" dxfId="4" priority="1">
      <formula>$P$54=0</formula>
    </cfRule>
  </conditionalFormatting>
  <dataValidations disablePrompts="1" count="6">
    <dataValidation type="whole" allowBlank="1" showInputMessage="1" showErrorMessage="1" errorTitle="Error" error="Please enter a positive whole number no greater than 1,000" sqref="G28:G34 L28:L33" xr:uid="{00000000-0002-0000-0100-000000000000}">
      <formula1>0</formula1>
      <formula2>1000</formula2>
    </dataValidation>
    <dataValidation type="list" allowBlank="1" showInputMessage="1" showErrorMessage="1" errorTitle="Error" error="Please enter Y or N" sqref="L44 L8:L22 L54" xr:uid="{00000000-0002-0000-0100-000001000000}">
      <formula1>$T$8:$T$9</formula1>
    </dataValidation>
    <dataValidation type="custom" allowBlank="1" showInputMessage="1" showErrorMessage="1" errorTitle="Text field" error="Please enter as text" sqref="E8:G8" xr:uid="{00000000-0002-0000-0100-000003000000}">
      <formula1>ISTEXT(E8)</formula1>
    </dataValidation>
    <dataValidation type="custom" allowBlank="1" showInputMessage="1" showErrorMessage="1" errorTitle="Text field" error="Enter as text" sqref="E13:G13" xr:uid="{00000000-0002-0000-0100-000006000000}">
      <formula1>-ISTEXT(E13)</formula1>
    </dataValidation>
    <dataValidation type="custom" allowBlank="1" showInputMessage="1" showErrorMessage="1" errorTitle="Text field" error="Enter as text" sqref="E14:G14" xr:uid="{00000000-0002-0000-0100-000007000000}">
      <formula1>ISTEXT(E14)</formula1>
    </dataValidation>
    <dataValidation type="custom" allowBlank="1" showInputMessage="1" showErrorMessage="1" errorTitle="Text field" error="Please enter text" sqref="E9:E10 F9:G9" xr:uid="{00000000-0002-0000-0100-000004000000}">
      <formula1>ISTEXT(E9)</formula1>
    </dataValidation>
  </dataValidations>
  <printOptions horizontalCentered="1" verticalCentered="1"/>
  <pageMargins left="0.25" right="0.25" top="0.5" bottom="0.5" header="0.3" footer="0.3"/>
  <pageSetup scale="55" orientation="portrait" horizontalDpi="2400" verticalDpi="24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GM142"/>
  <sheetViews>
    <sheetView showGridLines="0" zoomScale="90" zoomScaleNormal="90" workbookViewId="0">
      <pane ySplit="6" topLeftCell="A7" activePane="bottomLeft" state="frozen"/>
      <selection activeCell="A6" sqref="A6"/>
      <selection pane="bottomLeft" activeCell="A7" sqref="A7"/>
    </sheetView>
  </sheetViews>
  <sheetFormatPr defaultColWidth="8.7890625" defaultRowHeight="14.1" x14ac:dyDescent="0.5"/>
  <cols>
    <col min="1" max="1" width="20.62890625" style="7" customWidth="1"/>
    <col min="2" max="2" width="3.5234375" style="7" customWidth="1"/>
    <col min="3" max="3" width="3.5234375" style="288" customWidth="1"/>
    <col min="4" max="4" width="3.5234375" style="6" customWidth="1"/>
    <col min="5" max="18" width="3.5234375" style="7" customWidth="1"/>
    <col min="19" max="20" width="20.62890625" style="7" customWidth="1"/>
    <col min="21" max="21" width="13.62890625" style="4" customWidth="1"/>
    <col min="22" max="22" width="20.62890625" style="7" customWidth="1"/>
    <col min="23" max="23" width="3.5234375" style="7" customWidth="1"/>
    <col min="24" max="24" width="59.15625" style="32" hidden="1" customWidth="1"/>
    <col min="25" max="25" width="12.26171875" style="32" hidden="1" customWidth="1"/>
    <col min="26" max="26" width="75.1015625" style="41" hidden="1" customWidth="1"/>
    <col min="27" max="27" width="16.5234375" style="42" hidden="1" customWidth="1"/>
    <col min="28" max="28" width="60.15625" style="32" hidden="1" customWidth="1"/>
    <col min="29" max="29" width="17.26171875" style="42" hidden="1" customWidth="1"/>
    <col min="30" max="30" width="8.7890625" style="32" bestFit="1" customWidth="1"/>
    <col min="31" max="174" width="20.26171875" style="32" customWidth="1"/>
    <col min="175" max="176" width="20.62890625" style="32" customWidth="1"/>
    <col min="177" max="195" width="8.7890625" style="32"/>
    <col min="196" max="16384" width="8.7890625" style="7"/>
  </cols>
  <sheetData>
    <row r="1" spans="1:195" ht="5.05" customHeight="1" thickBot="1" x14ac:dyDescent="0.55000000000000004">
      <c r="A1" s="32"/>
      <c r="B1" s="32"/>
      <c r="C1" s="287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10"/>
      <c r="V1" s="32"/>
      <c r="W1" s="32"/>
      <c r="Z1" s="340"/>
      <c r="AA1" s="340"/>
      <c r="AC1" s="340"/>
    </row>
    <row r="2" spans="1:195" s="25" customFormat="1" ht="26.05" customHeight="1" thickTop="1" x14ac:dyDescent="0.55000000000000004">
      <c r="A2" s="34"/>
      <c r="B2" s="342"/>
      <c r="C2" s="343"/>
      <c r="D2" s="344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6"/>
      <c r="T2" s="346"/>
      <c r="U2" s="346"/>
      <c r="V2" s="346"/>
      <c r="W2" s="347"/>
      <c r="X2" s="229"/>
      <c r="Y2" s="229"/>
      <c r="Z2" s="229"/>
      <c r="AA2" s="229"/>
      <c r="AB2" s="229"/>
      <c r="AC2" s="229"/>
      <c r="AD2" s="229"/>
      <c r="AE2" s="475"/>
      <c r="AF2" s="475"/>
      <c r="AG2" s="476">
        <v>3</v>
      </c>
      <c r="AH2" s="476">
        <v>4</v>
      </c>
      <c r="AI2" s="476">
        <v>5</v>
      </c>
      <c r="AJ2" s="476">
        <v>6</v>
      </c>
      <c r="AK2" s="476">
        <v>7</v>
      </c>
      <c r="AL2" s="476">
        <v>8</v>
      </c>
      <c r="AM2" s="476">
        <v>9</v>
      </c>
      <c r="AN2" s="476">
        <v>10</v>
      </c>
      <c r="AO2" s="476">
        <v>11</v>
      </c>
      <c r="AP2" s="476">
        <v>12</v>
      </c>
      <c r="AQ2" s="476">
        <v>13</v>
      </c>
      <c r="AR2" s="476">
        <v>14</v>
      </c>
      <c r="AS2" s="476">
        <v>15</v>
      </c>
      <c r="AT2" s="476">
        <v>16</v>
      </c>
      <c r="AU2" s="476">
        <v>17</v>
      </c>
      <c r="AV2" s="476">
        <v>18</v>
      </c>
      <c r="AW2" s="476">
        <v>19</v>
      </c>
      <c r="AX2" s="476">
        <v>20</v>
      </c>
      <c r="AY2" s="476">
        <v>21</v>
      </c>
      <c r="AZ2" s="476">
        <v>22</v>
      </c>
      <c r="BA2" s="476">
        <v>23</v>
      </c>
      <c r="BB2" s="476">
        <v>24</v>
      </c>
      <c r="BC2" s="476">
        <v>25</v>
      </c>
      <c r="BD2" s="476">
        <v>26</v>
      </c>
      <c r="BE2" s="476">
        <v>27</v>
      </c>
      <c r="BF2" s="476">
        <v>28</v>
      </c>
      <c r="BG2" s="476">
        <v>29</v>
      </c>
      <c r="BH2" s="476">
        <v>30</v>
      </c>
      <c r="BI2" s="476">
        <v>31</v>
      </c>
      <c r="BJ2" s="476">
        <v>32</v>
      </c>
      <c r="BK2" s="476">
        <v>33</v>
      </c>
      <c r="BL2" s="476">
        <v>34</v>
      </c>
      <c r="BM2" s="476">
        <v>35</v>
      </c>
      <c r="BN2" s="476">
        <v>36</v>
      </c>
      <c r="BO2" s="476">
        <v>37</v>
      </c>
      <c r="BP2" s="476">
        <v>38</v>
      </c>
      <c r="BQ2" s="476">
        <v>39</v>
      </c>
      <c r="BR2" s="476">
        <v>40</v>
      </c>
      <c r="BS2" s="476">
        <v>41</v>
      </c>
      <c r="BT2" s="476">
        <v>42</v>
      </c>
      <c r="BU2" s="476">
        <v>43</v>
      </c>
      <c r="BV2" s="476">
        <v>44</v>
      </c>
      <c r="BW2" s="476">
        <v>45</v>
      </c>
      <c r="BX2" s="476">
        <v>46</v>
      </c>
      <c r="BY2" s="476">
        <v>47</v>
      </c>
      <c r="BZ2" s="476">
        <v>48</v>
      </c>
      <c r="CA2" s="476">
        <v>49</v>
      </c>
      <c r="CB2" s="476">
        <v>50</v>
      </c>
      <c r="CC2" s="476">
        <v>51</v>
      </c>
      <c r="CD2" s="476">
        <v>52</v>
      </c>
      <c r="CE2" s="476">
        <v>53</v>
      </c>
      <c r="CF2" s="476">
        <v>54</v>
      </c>
      <c r="CG2" s="476">
        <v>55</v>
      </c>
      <c r="CH2" s="476">
        <v>56</v>
      </c>
      <c r="CI2" s="476">
        <v>57</v>
      </c>
      <c r="CJ2" s="476">
        <v>58</v>
      </c>
      <c r="CK2" s="476">
        <v>59</v>
      </c>
      <c r="CL2" s="476">
        <v>60</v>
      </c>
      <c r="CM2" s="476">
        <v>61</v>
      </c>
      <c r="CN2" s="476">
        <v>62</v>
      </c>
      <c r="CO2" s="476">
        <v>63</v>
      </c>
      <c r="CP2" s="476">
        <v>64</v>
      </c>
      <c r="CQ2" s="476">
        <v>65</v>
      </c>
      <c r="CR2" s="476">
        <v>66</v>
      </c>
      <c r="CS2" s="476">
        <v>67</v>
      </c>
      <c r="CT2" s="476">
        <v>68</v>
      </c>
      <c r="CU2" s="476">
        <v>69</v>
      </c>
      <c r="CV2" s="476">
        <v>70</v>
      </c>
      <c r="CW2" s="476">
        <v>71</v>
      </c>
      <c r="CX2" s="476">
        <v>72</v>
      </c>
      <c r="CY2" s="476">
        <v>73</v>
      </c>
      <c r="CZ2" s="476">
        <v>74</v>
      </c>
      <c r="DA2" s="476">
        <v>75</v>
      </c>
      <c r="DB2" s="476">
        <v>76</v>
      </c>
      <c r="DC2" s="476">
        <v>77</v>
      </c>
      <c r="DD2" s="476">
        <v>78</v>
      </c>
      <c r="DE2" s="476">
        <v>79</v>
      </c>
      <c r="DF2" s="476">
        <v>80</v>
      </c>
      <c r="DG2" s="476">
        <v>81</v>
      </c>
      <c r="DH2" s="476">
        <v>82</v>
      </c>
      <c r="DI2" s="476">
        <v>83</v>
      </c>
      <c r="DJ2" s="476">
        <v>84</v>
      </c>
      <c r="DK2" s="476">
        <v>85</v>
      </c>
      <c r="DL2" s="476">
        <v>86</v>
      </c>
      <c r="DM2" s="476">
        <v>87</v>
      </c>
      <c r="DN2" s="476">
        <v>88</v>
      </c>
      <c r="DO2" s="476">
        <v>89</v>
      </c>
      <c r="DP2" s="476">
        <v>90</v>
      </c>
      <c r="DQ2" s="476">
        <v>91</v>
      </c>
      <c r="DR2" s="476">
        <v>92</v>
      </c>
      <c r="DS2" s="476">
        <v>93</v>
      </c>
      <c r="DT2" s="476">
        <v>94</v>
      </c>
      <c r="DU2" s="476">
        <v>95</v>
      </c>
      <c r="DV2" s="476">
        <v>96</v>
      </c>
      <c r="DW2" s="476">
        <v>97</v>
      </c>
      <c r="DX2" s="476">
        <v>98</v>
      </c>
      <c r="DY2" s="476">
        <v>99</v>
      </c>
      <c r="DZ2" s="476">
        <v>100</v>
      </c>
      <c r="EA2" s="476">
        <v>101</v>
      </c>
      <c r="EB2" s="476">
        <v>102</v>
      </c>
      <c r="EC2" s="476">
        <v>103</v>
      </c>
      <c r="ED2" s="476">
        <v>104</v>
      </c>
      <c r="EE2" s="476">
        <v>105</v>
      </c>
      <c r="EF2" s="476">
        <v>106</v>
      </c>
      <c r="EG2" s="476">
        <v>107</v>
      </c>
      <c r="EH2" s="476">
        <v>108</v>
      </c>
      <c r="EI2" s="476">
        <v>109</v>
      </c>
      <c r="EJ2" s="476">
        <v>110</v>
      </c>
      <c r="EK2" s="476">
        <v>111</v>
      </c>
      <c r="EL2" s="476">
        <v>112</v>
      </c>
      <c r="EM2" s="476">
        <v>113</v>
      </c>
      <c r="EN2" s="476">
        <v>114</v>
      </c>
      <c r="EO2" s="476">
        <v>115</v>
      </c>
      <c r="EP2" s="476">
        <v>116</v>
      </c>
      <c r="EQ2" s="476">
        <v>117</v>
      </c>
      <c r="ER2" s="476">
        <v>118</v>
      </c>
      <c r="ES2" s="476">
        <v>119</v>
      </c>
      <c r="ET2" s="476">
        <v>120</v>
      </c>
      <c r="EU2" s="476">
        <v>121</v>
      </c>
      <c r="EV2" s="476">
        <v>122</v>
      </c>
      <c r="EW2" s="476">
        <v>123</v>
      </c>
      <c r="EX2" s="476">
        <v>124</v>
      </c>
      <c r="EY2" s="476">
        <v>125</v>
      </c>
      <c r="EZ2" s="476">
        <v>126</v>
      </c>
      <c r="FA2" s="476">
        <v>127</v>
      </c>
      <c r="FB2" s="476">
        <v>128</v>
      </c>
      <c r="FC2" s="476">
        <v>129</v>
      </c>
      <c r="FD2" s="476">
        <v>130</v>
      </c>
      <c r="FE2" s="476">
        <v>131</v>
      </c>
      <c r="FF2" s="476">
        <v>132</v>
      </c>
      <c r="FG2" s="476">
        <v>133</v>
      </c>
      <c r="FH2" s="476">
        <v>134</v>
      </c>
      <c r="FI2" s="476">
        <v>135</v>
      </c>
      <c r="FJ2" s="476">
        <v>136</v>
      </c>
      <c r="FK2" s="476">
        <v>137</v>
      </c>
      <c r="FL2" s="476">
        <v>138</v>
      </c>
      <c r="FM2" s="476">
        <v>139</v>
      </c>
      <c r="FN2" s="476">
        <v>140</v>
      </c>
      <c r="FO2" s="476">
        <v>141</v>
      </c>
      <c r="FP2" s="476">
        <v>142</v>
      </c>
      <c r="FQ2" s="476">
        <v>143</v>
      </c>
      <c r="FR2" s="476">
        <v>144</v>
      </c>
      <c r="FS2" s="476">
        <v>145</v>
      </c>
      <c r="FT2" s="476">
        <v>146</v>
      </c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</row>
    <row r="3" spans="1:195" s="25" customFormat="1" ht="10" customHeight="1" thickBot="1" x14ac:dyDescent="0.6">
      <c r="A3" s="34"/>
      <c r="B3" s="348"/>
      <c r="C3" s="349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1"/>
      <c r="Q3" s="351"/>
      <c r="R3" s="351"/>
      <c r="S3" s="352"/>
      <c r="T3" s="352"/>
      <c r="U3" s="352"/>
      <c r="V3" s="352"/>
      <c r="W3" s="353"/>
      <c r="X3" s="229"/>
      <c r="Y3" s="229"/>
      <c r="Z3" s="229"/>
      <c r="AA3" s="229"/>
      <c r="AB3" s="229"/>
      <c r="AC3" s="229"/>
      <c r="AD3" s="229"/>
      <c r="AE3" s="475"/>
      <c r="AF3" s="475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</row>
    <row r="4" spans="1:195" ht="20.05" customHeight="1" thickBot="1" x14ac:dyDescent="0.55000000000000004">
      <c r="A4" s="32"/>
      <c r="B4" s="348"/>
      <c r="C4" s="349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4"/>
      <c r="Q4" s="354"/>
      <c r="R4" s="355"/>
      <c r="S4" s="517" t="s">
        <v>234</v>
      </c>
      <c r="T4" s="518"/>
      <c r="U4" s="356"/>
      <c r="V4" s="277" t="s">
        <v>233</v>
      </c>
      <c r="W4" s="357"/>
      <c r="AD4" s="137"/>
      <c r="AE4" s="477" t="s">
        <v>74</v>
      </c>
      <c r="AF4" s="478" t="str">
        <f>'4. Manager General Data'!O8</f>
        <v>2021 MGER - FIRM INFO - Firm Name</v>
      </c>
      <c r="AG4" s="478" t="str">
        <f>+'5. Manager AUM Data'!X12</f>
        <v>2020 CORE - TPGA - OVERALL TOTAL - Insurance - Gen Acct</v>
      </c>
      <c r="AH4" s="478" t="str">
        <f>'5. Manager AUM Data'!Z12</f>
        <v>2021 CORE - TPGA - OVERALL TOTAL - Insurance - Gen Acct</v>
      </c>
      <c r="AI4" s="478" t="str">
        <f>'5. Manager AUM Data'!Z22</f>
        <v>2021 CORE - TPGA - REGION - N America</v>
      </c>
      <c r="AJ4" s="478" t="str">
        <f>'5. Manager AUM Data'!Z23</f>
        <v>2021 CORE - TPGA - REGION - Europe &amp; UK</v>
      </c>
      <c r="AK4" s="478" t="str">
        <f>'5. Manager AUM Data'!Z24</f>
        <v>2021 CORE - TPGA - REGION - APAC</v>
      </c>
      <c r="AL4" s="478" t="str">
        <f>'5. Manager AUM Data'!Z25</f>
        <v>2021 CORE - TPGA - REGION - Offshore</v>
      </c>
      <c r="AM4" s="478" t="str">
        <f>'5. Manager AUM Data'!Z26</f>
        <v>2021 CORE - TPGA - REGION - Other</v>
      </c>
      <c r="AN4" s="478" t="str">
        <f>'5. Manager AUM Data'!Z27</f>
        <v>2021 CORE - TPGA - REGION - Total</v>
      </c>
      <c r="AO4" s="478" t="str">
        <f>'5. Manager AUM Data'!Z30</f>
        <v>2021 CORE - TPGA - FIXED INCOME - Public</v>
      </c>
      <c r="AP4" s="478" t="str">
        <f>'5. Manager AUM Data'!Z31</f>
        <v>2021 CORE - TPGA - FIXED INCOME - Private</v>
      </c>
      <c r="AQ4" s="478" t="str">
        <f>'5. Manager AUM Data'!Z32</f>
        <v>2021 CORE - TPGA - FIXED INCOME - Total</v>
      </c>
      <c r="AR4" s="478" t="str">
        <f>'5. Manager AUM Data'!Z35</f>
        <v>2021 CORE - TPGA - EQUITIES - Public</v>
      </c>
      <c r="AS4" s="478" t="str">
        <f>'5. Manager AUM Data'!Z36</f>
        <v>2021 CORE - TPGA - EQUITIES - Private Equity &amp; Equity Alts</v>
      </c>
      <c r="AT4" s="478" t="str">
        <f>'5. Manager AUM Data'!Z37</f>
        <v>2021 CORE - TPGA - EQUITIES - Total</v>
      </c>
      <c r="AU4" s="478" t="str">
        <f>'5. Manager AUM Data'!Z39</f>
        <v>2021 CORE - TPGA - Total Fixed Income and Equities</v>
      </c>
      <c r="AV4" s="478" t="str">
        <f>'5. Manager AUM Data'!Z47</f>
        <v>2021 DETAIL - TPGA - PUBLIC FIXED INCOME - Cash/Short-Term</v>
      </c>
      <c r="AW4" s="478" t="str">
        <f>'5. Manager AUM Data'!Z48</f>
        <v>2021 DETAIL - TPGA - PUBLIC FIXED INCOME - Governments and Agencies</v>
      </c>
      <c r="AX4" s="478" t="str">
        <f>'5. Manager AUM Data'!Z49</f>
        <v>2021 DETAIL - TPGA - PUBLIC FIXED INCOME - Corporates</v>
      </c>
      <c r="AY4" s="478" t="str">
        <f>'5. Manager AUM Data'!Z50</f>
        <v>2021 DETAIL - TPGA - PUBLIC FIXED INCOME - Municipals, Tax-Preferenced</v>
      </c>
      <c r="AZ4" s="478" t="str">
        <f>'5. Manager AUM Data'!Z51</f>
        <v>2021 DETAIL - TPGA - PUBLIC FIXED INCOME - Municipals, Taxable</v>
      </c>
      <c r="BA4" s="478" t="str">
        <f>'5. Manager AUM Data'!Z52</f>
        <v>2021 DETAIL - TPGA - PUBLIC FIXED INCOME - Securitized - RMBS</v>
      </c>
      <c r="BB4" s="478" t="str">
        <f>'5. Manager AUM Data'!Z53</f>
        <v>2021 DETAIL - TPGA - PUBLIC FIXED INCOME - Securitized - All Other</v>
      </c>
      <c r="BC4" s="478" t="str">
        <f>'5. Manager AUM Data'!Z54</f>
        <v>2021 DETAIL - TPGA - PUBLIC FIXED INCOME - Convertibles</v>
      </c>
      <c r="BD4" s="478" t="str">
        <f>'5. Manager AUM Data'!Z55</f>
        <v>2021 DETAIL - TPGA - PUBLIC FIXED INCOME - High Yield</v>
      </c>
      <c r="BE4" s="478" t="str">
        <f>'5. Manager AUM Data'!Z56</f>
        <v>2021 DETAIL - TPGA - PUBLIC FIXED INCOME - Bank/Leveraged Loans</v>
      </c>
      <c r="BF4" s="478" t="str">
        <f>'5. Manager AUM Data'!Z57</f>
        <v>2021 DETAIL - TPGA - PUBLIC FIXED INCOME - CLOs</v>
      </c>
      <c r="BG4" s="478" t="str">
        <f>'5. Manager AUM Data'!Z58</f>
        <v>2021 DETAIL - TPGA - PUBLIC FIXED INCOME - Emerging Markets - Sovereigns</v>
      </c>
      <c r="BH4" s="478" t="str">
        <f>'5. Manager AUM Data'!Z59</f>
        <v>2021 DETAIL - TPGA - PUBLIC FIXED INCOME - Emerging Markets - Corporates</v>
      </c>
      <c r="BI4" s="478" t="str">
        <f>'5. Manager AUM Data'!Z60</f>
        <v>2021 DETAIL - TPGA - PUBLIC FIXED INCOME - Other</v>
      </c>
      <c r="BJ4" s="478" t="str">
        <f>'5. Manager AUM Data'!Z66</f>
        <v>2021 DETAIL - TPGA - PUBLIC EQUITIES - Large Cap</v>
      </c>
      <c r="BK4" s="478" t="str">
        <f>'5. Manager AUM Data'!Z67</f>
        <v>2021 DETAIL - TPGA - PUBLIC EQUITIES - Mid Cap</v>
      </c>
      <c r="BL4" s="478" t="str">
        <f>'5. Manager AUM Data'!Z68</f>
        <v>2021 DETAIL - TPGA - PUBLIC EQUITIES - Small Cap</v>
      </c>
      <c r="BM4" s="478" t="str">
        <f>'5. Manager AUM Data'!Z69</f>
        <v>2021 DETAIL - TPGA - PUBLIC EQUITIES - Global Developed Markets</v>
      </c>
      <c r="BN4" s="478" t="str">
        <f>'5. Manager AUM Data'!Z70</f>
        <v>2021 DETAIL - TPGA - PUBLIC EQUITIES - Emerging Markets</v>
      </c>
      <c r="BO4" s="478" t="str">
        <f>'5. Manager AUM Data'!Z71</f>
        <v>2021 DETAIL - TPGA - PUBLIC EQUITIES - Quant/Smart Beta</v>
      </c>
      <c r="BP4" s="478" t="str">
        <f>'5. Manager AUM Data'!Z72</f>
        <v>2021 DETAIL - TPGA - PUBLIC EQUITIES - Mkt Neutral / Long-Short / Liquid Alts</v>
      </c>
      <c r="BQ4" s="478" t="str">
        <f>'5. Manager AUM Data'!Z73</f>
        <v>2021 DETAIL - TPGA - PUBLIC EQUITIES - Dividend-Tilt</v>
      </c>
      <c r="BR4" s="478" t="str">
        <f>'5. Manager AUM Data'!Z74</f>
        <v>2021 DETAIL - TPGA - PUBLIC EQUITIES - Passive SMAs</v>
      </c>
      <c r="BS4" s="478" t="str">
        <f>'5. Manager AUM Data'!Z75</f>
        <v>2021 DETAIL - TPGA - PUBLIC EQUITIES - Other</v>
      </c>
      <c r="BT4" s="478" t="str">
        <f>'5. Manager AUM Data'!Z83</f>
        <v>2021 DETAIL - TPGA - PRIVATE FIXED INCOME - Private Placements - Traditional</v>
      </c>
      <c r="BU4" s="478" t="str">
        <f>'5. Manager AUM Data'!Z84</f>
        <v>2021 DETAIL - TPGA - PRIVATE FIXED INCOME - Corporate - Middle Market</v>
      </c>
      <c r="BV4" s="478" t="str">
        <f>'5. Manager AUM Data'!Z85</f>
        <v>2021 DETAIL - TPGA - PRIVATE FIXED INCOME - RE - CMLs</v>
      </c>
      <c r="BW4" s="478" t="str">
        <f>'5. Manager AUM Data'!Z86</f>
        <v>2021 DETAIL - TPGA - PRIVATE FIXED INCOME - RE - All Other Debt</v>
      </c>
      <c r="BX4" s="478" t="str">
        <f>'5. Manager AUM Data'!Z87</f>
        <v>2021 DETAIL - TPGA - PRIVATE FIXED INCOME - Infrastructure debt</v>
      </c>
      <c r="BY4" s="478" t="str">
        <f>'5. Manager AUM Data'!Z88</f>
        <v>2021 DETAIL - TPGA - PRIVATE FIXED INCOME - Structured</v>
      </c>
      <c r="BZ4" s="478" t="str">
        <f>'5. Manager AUM Data'!Z89</f>
        <v>2021 DETAIL - TPGA - PRIVATE FIXED INCOME - High Yield</v>
      </c>
      <c r="CA4" s="478" t="str">
        <f>'5. Manager AUM Data'!Z90</f>
        <v>2021 DETAIL - TPGA - PRIVATE FIXED INCOME - Other</v>
      </c>
      <c r="CB4" s="478" t="str">
        <f>'5. Manager AUM Data'!Z96</f>
        <v>2021 DETAIL - TPGA - PRIVATE EQUITY AND EQUITY ALTS - PE / VC</v>
      </c>
      <c r="CC4" s="478" t="str">
        <f>'5. Manager AUM Data'!Z97</f>
        <v>2021 DETAIL - TPGA - PRIVATE EQUITY AND EQUITY ALTS - RE Equity</v>
      </c>
      <c r="CD4" s="478" t="str">
        <f>'5. Manager AUM Data'!Z98</f>
        <v>2021 DETAIL - TPGA - PRIVATE EQUITY AND EQUITY ALTS - Infrastructure Equity</v>
      </c>
      <c r="CE4" s="478" t="str">
        <f>'5. Manager AUM Data'!Z99</f>
        <v>2021 DETAIL - TPGA - PRIVATE EQUITY AND EQUITY ALTS - Hedge funds</v>
      </c>
      <c r="CF4" s="478" t="str">
        <f>'5. Manager AUM Data'!Z100</f>
        <v>2021 DETAIL - TPGA - PRIVATE EQUITY AND EQUITY ALTS - Other</v>
      </c>
      <c r="CG4" s="478" t="str">
        <f>'5. Manager AUM Data'!AB12</f>
        <v>2021 CORE - FIRM - OVERALL TOTAL - Insurance - Gen Acct</v>
      </c>
      <c r="CH4" s="478" t="str">
        <f>'5. Manager AUM Data'!AB14</f>
        <v>2021 CORE - FIRM - OVERALL TOTAL - Insurance - Sep Acct</v>
      </c>
      <c r="CI4" s="478" t="str">
        <f>'5. Manager AUM Data'!AB15</f>
        <v>2021 CORE - FIRM - OVERALL TOTAL - All Other AUM</v>
      </c>
      <c r="CJ4" s="478" t="str">
        <f>'5. Manager AUM Data'!AB16</f>
        <v>2021 CORE - FIRM - OVERALL TOTAL - Total Firm Assets</v>
      </c>
      <c r="CK4" s="478" t="str">
        <f>'5. Manager AUM Data'!AB13</f>
        <v>2021 CORE - AFGA - OVERALL TOTAL - Insurance - Gen Acct</v>
      </c>
      <c r="CL4" s="478" t="str">
        <f>'5. Manager AUM Data'!AB22</f>
        <v>2021 CORE - FIRM - REGION - N America</v>
      </c>
      <c r="CM4" s="478" t="str">
        <f>'5. Manager AUM Data'!AB23</f>
        <v>2021 CORE - FIRM - REGION - Europe &amp; UK</v>
      </c>
      <c r="CN4" s="478" t="str">
        <f>'5. Manager AUM Data'!AB24</f>
        <v>2021 CORE - FIRM - REGION - APAC</v>
      </c>
      <c r="CO4" s="478" t="str">
        <f>'5. Manager AUM Data'!AB25</f>
        <v>2021 CORE - FIRM - REGION - Offshore</v>
      </c>
      <c r="CP4" s="478" t="str">
        <f>'5. Manager AUM Data'!AB26</f>
        <v>2021 CORE - FIRM - REGION - Other</v>
      </c>
      <c r="CQ4" s="478" t="str">
        <f>'5. Manager AUM Data'!AB27</f>
        <v>2021 CORE - FIRM - REGION - Total</v>
      </c>
      <c r="CR4" s="478" t="str">
        <f>'5. Manager AUM Data'!AB30</f>
        <v>2021 CORE - FIRM - FIXED INCOME - Public</v>
      </c>
      <c r="CS4" s="478" t="str">
        <f>'5. Manager AUM Data'!AB31</f>
        <v>2021 CORE - FIRM - FIXED INCOME - Private</v>
      </c>
      <c r="CT4" s="478" t="str">
        <f>'5. Manager AUM Data'!AB32</f>
        <v>2021 CORE - FIRM - FIXED INCOME - Total</v>
      </c>
      <c r="CU4" s="478" t="str">
        <f>'5. Manager AUM Data'!AB35</f>
        <v>2021 CORE - FIRM - EQUITIES - Public</v>
      </c>
      <c r="CV4" s="478" t="str">
        <f>'5. Manager AUM Data'!AB36</f>
        <v>2021 CORE - FIRM - EQUITIES - Private Equity &amp; Equity Alts</v>
      </c>
      <c r="CW4" s="478" t="str">
        <f>'5. Manager AUM Data'!AB37</f>
        <v>2021 CORE - FIRM - EQUITIES - Total</v>
      </c>
      <c r="CX4" s="478" t="str">
        <f>'5. Manager AUM Data'!AB39</f>
        <v>2021 CORE - FIRM - Total Fixed Income and Equities</v>
      </c>
      <c r="CY4" s="478" t="str">
        <f>'5. Manager AUM Data'!AB47</f>
        <v>2021 DETAIL - FIRM - PUBLIC FIXED INCOME - Cash/Short-Term</v>
      </c>
      <c r="CZ4" s="478" t="str">
        <f>'5. Manager AUM Data'!AB48</f>
        <v>2021 DETAIL - FIRM - PUBLIC FIXED INCOME - Governments and Agencies</v>
      </c>
      <c r="DA4" s="478" t="str">
        <f>'5. Manager AUM Data'!AB49</f>
        <v>2021 DETAIL - FIRM - PUBLIC FIXED INCOME - Corporates</v>
      </c>
      <c r="DB4" s="478" t="str">
        <f>'5. Manager AUM Data'!AB50</f>
        <v>2021 DETAIL - FIRM - PUBLIC FIXED INCOME - Municipals, Tax-Preferenced</v>
      </c>
      <c r="DC4" s="478" t="str">
        <f>'5. Manager AUM Data'!AB51</f>
        <v>2021 DETAIL - FIRM - PUBLIC FIXED INCOME - Municipals, Taxable</v>
      </c>
      <c r="DD4" s="478" t="str">
        <f>'5. Manager AUM Data'!AB52</f>
        <v>2021 DETAIL - FIRM - PUBLIC FIXED INCOME - Securitized - RMBS</v>
      </c>
      <c r="DE4" s="478" t="str">
        <f>'5. Manager AUM Data'!AB53</f>
        <v>2021 DETAIL - FIRM - PUBLIC FIXED INCOME - Securitized - All Other</v>
      </c>
      <c r="DF4" s="478" t="str">
        <f>'5. Manager AUM Data'!AB54</f>
        <v>2021 DETAIL - FIRM - PUBLIC FIXED INCOME - Convertibles</v>
      </c>
      <c r="DG4" s="478" t="str">
        <f>'5. Manager AUM Data'!AB55</f>
        <v>2021 DETAIL - FIRM - PUBLIC FIXED INCOME - High Yield</v>
      </c>
      <c r="DH4" s="478" t="str">
        <f>'5. Manager AUM Data'!AB56</f>
        <v>2021 DETAIL - FIRM - PUBLIC FIXED INCOME - Bank/Leveraged Loans</v>
      </c>
      <c r="DI4" s="478" t="str">
        <f>'5. Manager AUM Data'!AB57</f>
        <v>2021 DETAIL - FIRM - PUBLIC FIXED INCOME - CLOs</v>
      </c>
      <c r="DJ4" s="478" t="str">
        <f>'5. Manager AUM Data'!AB58</f>
        <v>2021 DETAIL - FIRM - PUBLIC FIXED INCOME - Emerging Markets - Sovereigns</v>
      </c>
      <c r="DK4" s="478" t="str">
        <f>'5. Manager AUM Data'!AB59</f>
        <v>2021 DETAIL - FIRM - PUBLIC FIXED INCOME - Emerging Markets - Corporates</v>
      </c>
      <c r="DL4" s="478" t="str">
        <f>'5. Manager AUM Data'!AB60</f>
        <v>2021 DETAIL - FIRM - PUBLIC FIXED INCOME - Other</v>
      </c>
      <c r="DM4" s="478" t="str">
        <f>'5. Manager AUM Data'!AB66</f>
        <v>2021 DETAIL - FIRM - PUBLIC EQUITIES - Large Cap</v>
      </c>
      <c r="DN4" s="478" t="str">
        <f>'5. Manager AUM Data'!AB67</f>
        <v>2021 DETAIL - FIRM - PUBLIC EQUITIES - Mid Cap</v>
      </c>
      <c r="DO4" s="478" t="str">
        <f>'5. Manager AUM Data'!AB68</f>
        <v>2021 DETAIL - FIRM - PUBLIC EQUITIES - Small Cap</v>
      </c>
      <c r="DP4" s="478" t="str">
        <f>'5. Manager AUM Data'!AB69</f>
        <v>2021 DETAIL - FIRM - PUBLIC EQUITIES - Global Developed Markets</v>
      </c>
      <c r="DQ4" s="478" t="str">
        <f>'5. Manager AUM Data'!AB70</f>
        <v>2021 DETAIL - FIRM - PUBLIC EQUITIES - Emerging Markets</v>
      </c>
      <c r="DR4" s="478" t="str">
        <f>'5. Manager AUM Data'!AB71</f>
        <v>2021 DETAIL - FIRM - PUBLIC EQUITIES - Quant/Smart Beta</v>
      </c>
      <c r="DS4" s="478" t="str">
        <f>'5. Manager AUM Data'!AB72</f>
        <v>2021 DETAIL - FIRM - PUBLIC EQUITIES - Mkt Neutral / Long-Short / Liquid Alts</v>
      </c>
      <c r="DT4" s="478" t="str">
        <f>'5. Manager AUM Data'!AB73</f>
        <v>2021 DETAIL - FIRM - PUBLIC EQUITIES - Dividend-Tilt</v>
      </c>
      <c r="DU4" s="478" t="str">
        <f>'5. Manager AUM Data'!AB74</f>
        <v>2021 DETAIL - FIRM - PUBLIC EQUITIES - Passive SMAs</v>
      </c>
      <c r="DV4" s="478" t="str">
        <f>'5. Manager AUM Data'!AB75</f>
        <v>2021 DETAIL - FIRM - PUBLIC EQUITIES - Other</v>
      </c>
      <c r="DW4" s="478" t="str">
        <f>'5. Manager AUM Data'!AB83</f>
        <v>2021 DETAIL - FIRM - PRIVATE FIXED INCOME - Private Placements - Traditional</v>
      </c>
      <c r="DX4" s="478" t="str">
        <f>'5. Manager AUM Data'!AB84</f>
        <v>2021 DETAIL - FIRM - PRIVATE FIXED INCOME - Corporate - Middle Market</v>
      </c>
      <c r="DY4" s="478" t="str">
        <f>'5. Manager AUM Data'!AB85</f>
        <v>2021 DETAIL - FIRM - PRIVATE FIXED INCOME - RE - CMLs</v>
      </c>
      <c r="DZ4" s="478" t="str">
        <f>'5. Manager AUM Data'!AB86</f>
        <v>2021 DETAIL - FIRM - PRIVATE FIXED INCOME - RE - All Other Debt</v>
      </c>
      <c r="EA4" s="478" t="str">
        <f>'5. Manager AUM Data'!AB87</f>
        <v>2021 DETAIL - FIRM - PRIVATE FIXED INCOME - Infrastructure debt</v>
      </c>
      <c r="EB4" s="478" t="str">
        <f>'5. Manager AUM Data'!AB88</f>
        <v>2021 DETAIL - FIRM - PRIVATE FIXED INCOME - Structured</v>
      </c>
      <c r="EC4" s="478" t="str">
        <f>'5. Manager AUM Data'!AB89</f>
        <v>2021 DETAIL - FIRM - PRIVATE FIXED INCOME - High Yield</v>
      </c>
      <c r="ED4" s="478" t="str">
        <f>'5. Manager AUM Data'!AB90</f>
        <v>2021 DETAIL - FIRM - PRIVATE FIXED INCOME - Other</v>
      </c>
      <c r="EE4" s="478" t="str">
        <f>'5. Manager AUM Data'!AB96</f>
        <v>2021 DETAIL - FIRM - PRIVATE EQUITY AND EQUITY ALTS - PE / VC</v>
      </c>
      <c r="EF4" s="478" t="str">
        <f>'5. Manager AUM Data'!AB97</f>
        <v>2021 DETAIL - FIRM - PRIVATE EQUITY AND EQUITY ALTS - RE Equity</v>
      </c>
      <c r="EG4" s="478" t="str">
        <f>'5. Manager AUM Data'!AB98</f>
        <v>2021 DETAIL - FIRM - PRIVATE EQUITY AND EQUITY ALTS - Infrastructure Equity</v>
      </c>
      <c r="EH4" s="478" t="str">
        <f>'5. Manager AUM Data'!AB99</f>
        <v>2021 DETAIL - FIRM - PRIVATE EQUITY AND EQUITY ALTS - Hedge funds</v>
      </c>
      <c r="EI4" s="478" t="str">
        <f>'5. Manager AUM Data'!AB100</f>
        <v>2021 DETAIL - FIRM - PRIVATE EQUITY AND EQUITY ALTS - Other</v>
      </c>
      <c r="EJ4" s="478" t="str">
        <f>'4. Manager General Data'!O9</f>
        <v>2021 MGER - FIRM INFO - Address</v>
      </c>
      <c r="EK4" s="478" t="str">
        <f>'4. Manager General Data'!O10</f>
        <v>2021 MGER - FIRM INFO - Website</v>
      </c>
      <c r="EL4" s="478" t="str">
        <f>'4. Manager General Data'!O13</f>
        <v>2021 MGER - FIRM INFO - Contact</v>
      </c>
      <c r="EM4" s="478" t="str">
        <f>'4. Manager General Data'!O14</f>
        <v>2021 MGER - FIRM INFO - Title</v>
      </c>
      <c r="EN4" s="478" t="str">
        <f>'4. Manager General Data'!O15</f>
        <v>2021 MGER - FIRM INFO - Email</v>
      </c>
      <c r="EO4" s="478" t="str">
        <f>'4. Manager General Data'!O16</f>
        <v>2021 MGER - FIRM INFO - Phone</v>
      </c>
      <c r="EP4" s="478" t="str">
        <f>'4. Manager General Data'!O28</f>
        <v>2021 MGER - CLIENT COUNT - Life</v>
      </c>
      <c r="EQ4" s="478" t="str">
        <f>'4. Manager General Data'!O29</f>
        <v>2021 MGER - CLIENT COUNT - Property Casualty</v>
      </c>
      <c r="ER4" s="478" t="str">
        <f>'4. Manager General Data'!O30</f>
        <v>2021 MGER - CLIENT COUNT - Reinsurance (All Lines)</v>
      </c>
      <c r="ES4" s="478" t="str">
        <f>'4. Manager General Data'!O31</f>
        <v>2021 MGER - CLIENT COUNT - Multi-Line</v>
      </c>
      <c r="ET4" s="478" t="str">
        <f>'4. Manager General Data'!O32</f>
        <v>2021 MGER - CLIENT COUNT - Other</v>
      </c>
      <c r="EU4" s="478" t="str">
        <f>'4. Manager General Data'!O34</f>
        <v>2021 MGER - CLIENT COUNT - Total Type</v>
      </c>
      <c r="EV4" s="478" t="str">
        <f>'4. Manager General Data'!Q13</f>
        <v>2021 MGER - SERVICES - Investment Accounting Outsourcing</v>
      </c>
      <c r="EW4" s="478" t="str">
        <f>'4. Manager General Data'!Q8</f>
        <v>2021 MGER - SERVICES - Customized Portfolio Reporting</v>
      </c>
      <c r="EX4" s="478" t="str">
        <f>+'4. Manager General Data'!Q9</f>
        <v>2021 MGER - SERVICES - Interactive Client Web Portal</v>
      </c>
      <c r="EY4" s="478" t="str">
        <f>'4. Manager General Data'!Q14</f>
        <v>2021 MGER - SERVICES - Peer Analytics</v>
      </c>
      <c r="EZ4" s="478" t="str">
        <f>'4. Manager General Data'!Q15</f>
        <v>2021 MGER - SERVICES - Capital Modelling and Management</v>
      </c>
      <c r="FA4" s="478" t="str">
        <f>'4. Manager General Data'!Q11</f>
        <v>2021 MGER - SERVICES - Book Income Projections</v>
      </c>
      <c r="FB4" s="478" t="str">
        <f>'4. Manager General Data'!Q16</f>
        <v>2021 MGER - SERVICES - ALM Partnering</v>
      </c>
      <c r="FC4" s="478" t="str">
        <f>'4. Manager General Data'!Q17</f>
        <v>2021 MGER - SERVICES - Regulatory Assistance</v>
      </c>
      <c r="FD4" s="478" t="str">
        <f>'4. Manager General Data'!Q18</f>
        <v>2021 MGER - SERVICES - Strategic Asset Allocation Advice</v>
      </c>
      <c r="FE4" s="478" t="str">
        <f>'4. Manager General Data'!Q19</f>
        <v>2021 MGER - SERVICES - Tactical Asset Allocation / Multi-Asset Portfolio Mgt</v>
      </c>
      <c r="FF4" s="478" t="str">
        <f>'4. Manager General Data'!Q20</f>
        <v>2021 MGER - SERVICES - Insurance Client Conferences</v>
      </c>
      <c r="FG4" s="478" t="str">
        <f>'4. Manager General Data'!Q21</f>
        <v>2021 MGER - SERVICES - ESG Specific Products Placed with Insurers</v>
      </c>
      <c r="FH4" s="478" t="str">
        <f>'4. Manager General Data'!Q28</f>
        <v>2021 MGER - ACCOUNT SIZE - &gt;$10bn</v>
      </c>
      <c r="FI4" s="478" t="str">
        <f>'4. Manager General Data'!Q29</f>
        <v>2021 MGER - ACCOUNT SIZE - $5bn-$10bn</v>
      </c>
      <c r="FJ4" s="478" t="str">
        <f>'4. Manager General Data'!Q30</f>
        <v>2021 MGER - ACCOUNT SIZE - $1bn-$5bn</v>
      </c>
      <c r="FK4" s="478" t="str">
        <f>'4. Manager General Data'!Q31</f>
        <v>2021 MGER - ACCOUNT SIZE - $200mn-$1bn</v>
      </c>
      <c r="FL4" s="478" t="str">
        <f>'4. Manager General Data'!Q32</f>
        <v>2021 MGER - ACCOUNT SIZE - &lt;$200mn</v>
      </c>
      <c r="FM4" s="478" t="str">
        <f>'4. Manager General Data'!Q33</f>
        <v>2021 MGER - CLIENT COUNT - Total Size</v>
      </c>
      <c r="FN4" s="478" t="str">
        <f>+'4. Manager General Data'!O33</f>
        <v>2021 MGER - CLIENT COUNT - Heath</v>
      </c>
      <c r="FO4" s="478" t="str">
        <f>+'4. Manager General Data'!Q10</f>
        <v>2021 MGER - SERVICES - Book Value/Yield Calcs on Portfolio Mgt Platform</v>
      </c>
      <c r="FP4" s="478" t="str">
        <f>+'4. Manager General Data'!Q12</f>
        <v>2021 MGER - SERVICES - Cash Flow Projections</v>
      </c>
      <c r="FQ4" s="478" t="str">
        <f>+'4. Manager General Data'!O44</f>
        <v>2021 MGER - Supp Ques, M&amp;A 3PGA effect, Y/N</v>
      </c>
      <c r="FR4" s="478" t="str">
        <f>+'4. Manager General Data'!O47</f>
        <v>2021 MGER - Supp Ques, M&amp;A 3PGA effect, Answer</v>
      </c>
      <c r="FS4" s="478" t="str">
        <f>+'4. Manager General Data'!O54</f>
        <v>2021 MGER - Footnote, Y/N</v>
      </c>
      <c r="FT4" s="478" t="str">
        <f>+'4. Manager General Data'!O56</f>
        <v>2021 MGER - Footnote, Answer</v>
      </c>
    </row>
    <row r="5" spans="1:195" ht="20.05" customHeight="1" thickBot="1" x14ac:dyDescent="0.55000000000000004">
      <c r="A5" s="32"/>
      <c r="B5" s="519" t="s">
        <v>247</v>
      </c>
      <c r="C5" s="520"/>
      <c r="D5" s="520"/>
      <c r="E5" s="520"/>
      <c r="F5" s="520"/>
      <c r="G5" s="520"/>
      <c r="H5" s="520"/>
      <c r="I5" s="520"/>
      <c r="J5" s="520"/>
      <c r="K5" s="358"/>
      <c r="L5" s="358"/>
      <c r="M5" s="358"/>
      <c r="N5" s="358"/>
      <c r="O5" s="358"/>
      <c r="P5" s="358"/>
      <c r="Q5" s="358"/>
      <c r="R5" s="355"/>
      <c r="S5" s="278" t="s">
        <v>228</v>
      </c>
      <c r="T5" s="276" t="s">
        <v>229</v>
      </c>
      <c r="U5" s="356"/>
      <c r="V5" s="276" t="s">
        <v>229</v>
      </c>
      <c r="W5" s="357"/>
      <c r="AD5" s="137"/>
      <c r="AE5" s="479">
        <f ca="1">NOW()</f>
        <v>44615.576332060184</v>
      </c>
      <c r="AF5" s="480" t="str">
        <f>'4. Manager General Data'!P8</f>
        <v>ABC Asset Management</v>
      </c>
      <c r="AG5" s="480">
        <f>+'5. Manager AUM Data'!Y12</f>
        <v>0</v>
      </c>
      <c r="AH5" s="480">
        <f>'5. Manager AUM Data'!AA12</f>
        <v>0</v>
      </c>
      <c r="AI5" s="480">
        <f>'5. Manager AUM Data'!AA22</f>
        <v>0</v>
      </c>
      <c r="AJ5" s="480">
        <f>'5. Manager AUM Data'!AA23</f>
        <v>0</v>
      </c>
      <c r="AK5" s="480">
        <f>'5. Manager AUM Data'!AA24</f>
        <v>0</v>
      </c>
      <c r="AL5" s="480">
        <f>'5. Manager AUM Data'!AA25</f>
        <v>0</v>
      </c>
      <c r="AM5" s="480">
        <f>'5. Manager AUM Data'!AA26</f>
        <v>0</v>
      </c>
      <c r="AN5" s="480">
        <f>'5. Manager AUM Data'!AA27</f>
        <v>0</v>
      </c>
      <c r="AO5" s="480">
        <f>'5. Manager AUM Data'!AA30</f>
        <v>0</v>
      </c>
      <c r="AP5" s="480">
        <f>'5. Manager AUM Data'!AA31</f>
        <v>0</v>
      </c>
      <c r="AQ5" s="480">
        <f>'5. Manager AUM Data'!AA32</f>
        <v>0</v>
      </c>
      <c r="AR5" s="480">
        <f>'5. Manager AUM Data'!AA35</f>
        <v>0</v>
      </c>
      <c r="AS5" s="480">
        <f>'5. Manager AUM Data'!AA36</f>
        <v>0</v>
      </c>
      <c r="AT5" s="480">
        <f>'5. Manager AUM Data'!AA37</f>
        <v>0</v>
      </c>
      <c r="AU5" s="480">
        <f>'5. Manager AUM Data'!AA39</f>
        <v>0</v>
      </c>
      <c r="AV5" s="480">
        <f>'5. Manager AUM Data'!AA47</f>
        <v>0</v>
      </c>
      <c r="AW5" s="480">
        <f>'5. Manager AUM Data'!AA48</f>
        <v>0</v>
      </c>
      <c r="AX5" s="480">
        <f>'5. Manager AUM Data'!AA49</f>
        <v>0</v>
      </c>
      <c r="AY5" s="480">
        <f>'5. Manager AUM Data'!AA50</f>
        <v>0</v>
      </c>
      <c r="AZ5" s="480">
        <f>'5. Manager AUM Data'!AA51</f>
        <v>0</v>
      </c>
      <c r="BA5" s="480">
        <f>'5. Manager AUM Data'!AA52</f>
        <v>0</v>
      </c>
      <c r="BB5" s="480">
        <f>'5. Manager AUM Data'!AA53</f>
        <v>0</v>
      </c>
      <c r="BC5" s="480">
        <f>'5. Manager AUM Data'!AA54</f>
        <v>0</v>
      </c>
      <c r="BD5" s="480">
        <f>'5. Manager AUM Data'!AA55</f>
        <v>0</v>
      </c>
      <c r="BE5" s="480">
        <f>'5. Manager AUM Data'!AA56</f>
        <v>0</v>
      </c>
      <c r="BF5" s="480">
        <f>'5. Manager AUM Data'!AA57</f>
        <v>0</v>
      </c>
      <c r="BG5" s="480">
        <f>'5. Manager AUM Data'!AA58</f>
        <v>0</v>
      </c>
      <c r="BH5" s="480">
        <f>'5. Manager AUM Data'!AA59</f>
        <v>0</v>
      </c>
      <c r="BI5" s="480">
        <f>'5. Manager AUM Data'!AA60</f>
        <v>0</v>
      </c>
      <c r="BJ5" s="480">
        <f>'5. Manager AUM Data'!AA66</f>
        <v>0</v>
      </c>
      <c r="BK5" s="480">
        <f>'5. Manager AUM Data'!AA67</f>
        <v>0</v>
      </c>
      <c r="BL5" s="480">
        <f>'5. Manager AUM Data'!AA68</f>
        <v>0</v>
      </c>
      <c r="BM5" s="480">
        <f>'5. Manager AUM Data'!AA69</f>
        <v>0</v>
      </c>
      <c r="BN5" s="480">
        <f>'5. Manager AUM Data'!AA70</f>
        <v>0</v>
      </c>
      <c r="BO5" s="480">
        <f>'5. Manager AUM Data'!AA71</f>
        <v>0</v>
      </c>
      <c r="BP5" s="480">
        <f>'5. Manager AUM Data'!AA72</f>
        <v>0</v>
      </c>
      <c r="BQ5" s="480">
        <f>'5. Manager AUM Data'!AA73</f>
        <v>0</v>
      </c>
      <c r="BR5" s="480">
        <f>'5. Manager AUM Data'!AA74</f>
        <v>0</v>
      </c>
      <c r="BS5" s="480">
        <f>'5. Manager AUM Data'!AA75</f>
        <v>0</v>
      </c>
      <c r="BT5" s="480">
        <f>'5. Manager AUM Data'!AA83</f>
        <v>0</v>
      </c>
      <c r="BU5" s="480">
        <f>'5. Manager AUM Data'!AA84</f>
        <v>0</v>
      </c>
      <c r="BV5" s="480">
        <f>'5. Manager AUM Data'!AA85</f>
        <v>0</v>
      </c>
      <c r="BW5" s="480">
        <f>'5. Manager AUM Data'!AA86</f>
        <v>0</v>
      </c>
      <c r="BX5" s="480">
        <f>'5. Manager AUM Data'!AA87</f>
        <v>0</v>
      </c>
      <c r="BY5" s="480">
        <f>'5. Manager AUM Data'!AA88</f>
        <v>0</v>
      </c>
      <c r="BZ5" s="480">
        <f>'5. Manager AUM Data'!AA89</f>
        <v>0</v>
      </c>
      <c r="CA5" s="480">
        <f>'5. Manager AUM Data'!AA90</f>
        <v>0</v>
      </c>
      <c r="CB5" s="480">
        <f>'5. Manager AUM Data'!AA96</f>
        <v>0</v>
      </c>
      <c r="CC5" s="480">
        <f>'5. Manager AUM Data'!AA97</f>
        <v>0</v>
      </c>
      <c r="CD5" s="480">
        <f>'5. Manager AUM Data'!AA98</f>
        <v>0</v>
      </c>
      <c r="CE5" s="480">
        <f>'5. Manager AUM Data'!AA99</f>
        <v>0</v>
      </c>
      <c r="CF5" s="480">
        <f>'5. Manager AUM Data'!AA100</f>
        <v>0</v>
      </c>
      <c r="CG5" s="480">
        <f>'5. Manager AUM Data'!AC12</f>
        <v>0</v>
      </c>
      <c r="CH5" s="480">
        <f>'5. Manager AUM Data'!AC14</f>
        <v>0</v>
      </c>
      <c r="CI5" s="480">
        <f>'5. Manager AUM Data'!AC15</f>
        <v>0</v>
      </c>
      <c r="CJ5" s="480">
        <f>'5. Manager AUM Data'!AC16</f>
        <v>0</v>
      </c>
      <c r="CK5" s="480">
        <f>'5. Manager AUM Data'!AC13</f>
        <v>0</v>
      </c>
      <c r="CL5" s="480">
        <f>'5. Manager AUM Data'!AC22</f>
        <v>0</v>
      </c>
      <c r="CM5" s="480">
        <f>'5. Manager AUM Data'!AC23</f>
        <v>0</v>
      </c>
      <c r="CN5" s="480">
        <f>'5. Manager AUM Data'!AC24</f>
        <v>0</v>
      </c>
      <c r="CO5" s="480">
        <f>'5. Manager AUM Data'!AC25</f>
        <v>0</v>
      </c>
      <c r="CP5" s="480">
        <f>'5. Manager AUM Data'!AC26</f>
        <v>0</v>
      </c>
      <c r="CQ5" s="480">
        <f>'5. Manager AUM Data'!AC27</f>
        <v>0</v>
      </c>
      <c r="CR5" s="480">
        <f>'5. Manager AUM Data'!AC30</f>
        <v>0</v>
      </c>
      <c r="CS5" s="480">
        <f>'5. Manager AUM Data'!AC31</f>
        <v>0</v>
      </c>
      <c r="CT5" s="480">
        <f>'5. Manager AUM Data'!AC32</f>
        <v>0</v>
      </c>
      <c r="CU5" s="480">
        <f>'5. Manager AUM Data'!AC35</f>
        <v>0</v>
      </c>
      <c r="CV5" s="480">
        <f>'5. Manager AUM Data'!AC36</f>
        <v>0</v>
      </c>
      <c r="CW5" s="480">
        <f>'5. Manager AUM Data'!AC37</f>
        <v>0</v>
      </c>
      <c r="CX5" s="480">
        <f>'5. Manager AUM Data'!AC39</f>
        <v>0</v>
      </c>
      <c r="CY5" s="480">
        <f>'5. Manager AUM Data'!AC47</f>
        <v>0</v>
      </c>
      <c r="CZ5" s="480">
        <f>'5. Manager AUM Data'!AC48</f>
        <v>0</v>
      </c>
      <c r="DA5" s="480">
        <f>'5. Manager AUM Data'!AC49</f>
        <v>0</v>
      </c>
      <c r="DB5" s="480">
        <f>'5. Manager AUM Data'!AC50</f>
        <v>0</v>
      </c>
      <c r="DC5" s="480">
        <f>'5. Manager AUM Data'!AC51</f>
        <v>0</v>
      </c>
      <c r="DD5" s="480">
        <f>'5. Manager AUM Data'!AC52</f>
        <v>0</v>
      </c>
      <c r="DE5" s="480">
        <f>'5. Manager AUM Data'!AC53</f>
        <v>0</v>
      </c>
      <c r="DF5" s="480">
        <f>'5. Manager AUM Data'!AC54</f>
        <v>0</v>
      </c>
      <c r="DG5" s="480">
        <f>'5. Manager AUM Data'!AC55</f>
        <v>0</v>
      </c>
      <c r="DH5" s="480">
        <f>'5. Manager AUM Data'!AC56</f>
        <v>0</v>
      </c>
      <c r="DI5" s="480">
        <f>'5. Manager AUM Data'!AC57</f>
        <v>0</v>
      </c>
      <c r="DJ5" s="480">
        <f>'5. Manager AUM Data'!AC58</f>
        <v>0</v>
      </c>
      <c r="DK5" s="480">
        <f>'5. Manager AUM Data'!AC59</f>
        <v>0</v>
      </c>
      <c r="DL5" s="480">
        <f>'5. Manager AUM Data'!AC60</f>
        <v>0</v>
      </c>
      <c r="DM5" s="480">
        <f>'5. Manager AUM Data'!AC66</f>
        <v>0</v>
      </c>
      <c r="DN5" s="480">
        <f>'5. Manager AUM Data'!AC67</f>
        <v>0</v>
      </c>
      <c r="DO5" s="480">
        <f>'5. Manager AUM Data'!AC68</f>
        <v>0</v>
      </c>
      <c r="DP5" s="480">
        <f>'5. Manager AUM Data'!AC69</f>
        <v>0</v>
      </c>
      <c r="DQ5" s="480">
        <f>'5. Manager AUM Data'!AC70</f>
        <v>0</v>
      </c>
      <c r="DR5" s="480">
        <f>'5. Manager AUM Data'!AC71</f>
        <v>0</v>
      </c>
      <c r="DS5" s="480">
        <f>'5. Manager AUM Data'!AC72</f>
        <v>0</v>
      </c>
      <c r="DT5" s="480">
        <f>'5. Manager AUM Data'!AC73</f>
        <v>0</v>
      </c>
      <c r="DU5" s="480">
        <f>'5. Manager AUM Data'!AC74</f>
        <v>0</v>
      </c>
      <c r="DV5" s="480">
        <f>'5. Manager AUM Data'!AC75</f>
        <v>0</v>
      </c>
      <c r="DW5" s="480">
        <f>'5. Manager AUM Data'!AC83</f>
        <v>0</v>
      </c>
      <c r="DX5" s="480">
        <f>'5. Manager AUM Data'!AC84</f>
        <v>0</v>
      </c>
      <c r="DY5" s="480">
        <f>'5. Manager AUM Data'!AC85</f>
        <v>0</v>
      </c>
      <c r="DZ5" s="480">
        <f>'5. Manager AUM Data'!AC86</f>
        <v>0</v>
      </c>
      <c r="EA5" s="480">
        <f>'5. Manager AUM Data'!AC87</f>
        <v>0</v>
      </c>
      <c r="EB5" s="480">
        <f>'5. Manager AUM Data'!AC88</f>
        <v>0</v>
      </c>
      <c r="EC5" s="480">
        <f>'5. Manager AUM Data'!AC89</f>
        <v>0</v>
      </c>
      <c r="ED5" s="480">
        <f>'5. Manager AUM Data'!AC90</f>
        <v>0</v>
      </c>
      <c r="EE5" s="480">
        <f>'5. Manager AUM Data'!AC96</f>
        <v>0</v>
      </c>
      <c r="EF5" s="480">
        <f>'5. Manager AUM Data'!AC97</f>
        <v>0</v>
      </c>
      <c r="EG5" s="480">
        <f>'5. Manager AUM Data'!AC98</f>
        <v>0</v>
      </c>
      <c r="EH5" s="480">
        <f>'5. Manager AUM Data'!AC99</f>
        <v>0</v>
      </c>
      <c r="EI5" s="480">
        <f>'5. Manager AUM Data'!AC100</f>
        <v>0</v>
      </c>
      <c r="EJ5" s="480" t="str">
        <f>'4. Manager General Data'!P9</f>
        <v>1 ABC Way, NY, NY 10100</v>
      </c>
      <c r="EK5" s="480" t="str">
        <f>'4. Manager General Data'!P10</f>
        <v>www.abc.com</v>
      </c>
      <c r="EL5" s="480" t="str">
        <f>'4. Manager General Data'!P13</f>
        <v>First Last</v>
      </c>
      <c r="EM5" s="480" t="str">
        <f>'4. Manager General Data'!P14</f>
        <v>Head of Sales</v>
      </c>
      <c r="EN5" s="480" t="str">
        <f>'4. Manager General Data'!P15</f>
        <v>name@abc-am.com</v>
      </c>
      <c r="EO5" s="480" t="str">
        <f>'4. Manager General Data'!P16</f>
        <v>555-555-5555</v>
      </c>
      <c r="EP5" s="480">
        <f>'4. Manager General Data'!P28</f>
        <v>0</v>
      </c>
      <c r="EQ5" s="480">
        <f>'4. Manager General Data'!P29</f>
        <v>0</v>
      </c>
      <c r="ER5" s="480">
        <f>'4. Manager General Data'!P30</f>
        <v>0</v>
      </c>
      <c r="ES5" s="480">
        <f>'4. Manager General Data'!P31</f>
        <v>0</v>
      </c>
      <c r="ET5" s="480">
        <f>'4. Manager General Data'!P32</f>
        <v>0</v>
      </c>
      <c r="EU5" s="480">
        <f>'4. Manager General Data'!P34</f>
        <v>0</v>
      </c>
      <c r="EV5" s="480">
        <f>'4. Manager General Data'!R13</f>
        <v>1</v>
      </c>
      <c r="EW5" s="480">
        <f>'4. Manager General Data'!R8</f>
        <v>1</v>
      </c>
      <c r="EX5" s="480">
        <f>+'4. Manager General Data'!R9</f>
        <v>1</v>
      </c>
      <c r="EY5" s="480">
        <f>'4. Manager General Data'!R14</f>
        <v>1</v>
      </c>
      <c r="EZ5" s="480">
        <f>'4. Manager General Data'!R15</f>
        <v>1</v>
      </c>
      <c r="FA5" s="480">
        <f>'4. Manager General Data'!R11</f>
        <v>1</v>
      </c>
      <c r="FB5" s="480">
        <f>'4. Manager General Data'!R16</f>
        <v>1</v>
      </c>
      <c r="FC5" s="480">
        <f>'4. Manager General Data'!R17</f>
        <v>1</v>
      </c>
      <c r="FD5" s="480">
        <f>'4. Manager General Data'!R18</f>
        <v>1</v>
      </c>
      <c r="FE5" s="480">
        <f>'4. Manager General Data'!R19</f>
        <v>1</v>
      </c>
      <c r="FF5" s="480">
        <f>'4. Manager General Data'!R20</f>
        <v>1</v>
      </c>
      <c r="FG5" s="480">
        <f>'4. Manager General Data'!R21</f>
        <v>1</v>
      </c>
      <c r="FH5" s="480">
        <f>'4. Manager General Data'!R28</f>
        <v>0</v>
      </c>
      <c r="FI5" s="480">
        <f>'4. Manager General Data'!R29</f>
        <v>0</v>
      </c>
      <c r="FJ5" s="480">
        <f>'4. Manager General Data'!R30</f>
        <v>0</v>
      </c>
      <c r="FK5" s="480">
        <f>'4. Manager General Data'!R31</f>
        <v>0</v>
      </c>
      <c r="FL5" s="480">
        <f>'4. Manager General Data'!R32</f>
        <v>0</v>
      </c>
      <c r="FM5" s="480">
        <f>'4. Manager General Data'!R33</f>
        <v>0</v>
      </c>
      <c r="FN5" s="480">
        <f>+'4. Manager General Data'!P33</f>
        <v>0</v>
      </c>
      <c r="FO5" s="480">
        <f>+'4. Manager General Data'!R10</f>
        <v>1</v>
      </c>
      <c r="FP5" s="480">
        <f>+'4. Manager General Data'!R12</f>
        <v>1</v>
      </c>
      <c r="FQ5" s="480">
        <f>+'4. Manager General Data'!P44</f>
        <v>0</v>
      </c>
      <c r="FR5" s="480">
        <f>+'4. Manager General Data'!P47</f>
        <v>0</v>
      </c>
      <c r="FS5" s="480">
        <f>+'4. Manager General Data'!P54</f>
        <v>1</v>
      </c>
      <c r="FT5" s="480">
        <f>+'4. Manager General Data'!P56</f>
        <v>0</v>
      </c>
    </row>
    <row r="6" spans="1:195" s="163" customFormat="1" ht="16" customHeight="1" x14ac:dyDescent="0.55000000000000004">
      <c r="A6" s="160"/>
      <c r="B6" s="519"/>
      <c r="C6" s="520"/>
      <c r="D6" s="520"/>
      <c r="E6" s="520"/>
      <c r="F6" s="520"/>
      <c r="G6" s="520"/>
      <c r="H6" s="520"/>
      <c r="I6" s="520"/>
      <c r="J6" s="520"/>
      <c r="K6" s="358"/>
      <c r="L6" s="358"/>
      <c r="M6" s="358"/>
      <c r="N6" s="358"/>
      <c r="O6" s="358"/>
      <c r="P6" s="358"/>
      <c r="Q6" s="358"/>
      <c r="R6" s="521" t="s">
        <v>13</v>
      </c>
      <c r="S6" s="521"/>
      <c r="T6" s="521"/>
      <c r="U6" s="521"/>
      <c r="V6" s="521"/>
      <c r="W6" s="522"/>
      <c r="X6" s="160"/>
      <c r="Y6" s="160"/>
      <c r="Z6" s="161"/>
      <c r="AA6" s="162"/>
      <c r="AB6" s="160"/>
      <c r="AC6" s="162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</row>
    <row r="7" spans="1:195" s="31" customFormat="1" ht="18" customHeight="1" thickBot="1" x14ac:dyDescent="0.6">
      <c r="A7" s="58"/>
      <c r="B7" s="359" t="s">
        <v>258</v>
      </c>
      <c r="C7" s="360"/>
      <c r="D7" s="361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3"/>
      <c r="X7" s="341" t="s">
        <v>190</v>
      </c>
      <c r="Y7" s="142">
        <f>+'4. Manager General Data'!O6+'4. Manager General Data'!Q6+X10+Z10+AB10+1</f>
        <v>146</v>
      </c>
      <c r="Z7" s="61"/>
      <c r="AA7" s="62"/>
      <c r="AB7" s="57"/>
      <c r="AC7" s="62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</row>
    <row r="8" spans="1:195" s="26" customFormat="1" ht="20.05" customHeight="1" thickTop="1" x14ac:dyDescent="0.55000000000000004">
      <c r="A8" s="51"/>
      <c r="B8" s="51"/>
      <c r="C8" s="279"/>
      <c r="D8" s="52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3"/>
      <c r="V8" s="51"/>
      <c r="W8" s="51"/>
      <c r="X8" s="47" t="s">
        <v>219</v>
      </c>
      <c r="Y8" s="54">
        <f>COUNTA('2. Directions'!#REF!)</f>
        <v>1</v>
      </c>
      <c r="Z8" s="55"/>
      <c r="AA8" s="56"/>
      <c r="AB8" s="50"/>
      <c r="AC8" s="56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7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</row>
    <row r="9" spans="1:195" s="31" customFormat="1" ht="20.05" customHeight="1" thickBot="1" x14ac:dyDescent="0.6">
      <c r="A9" s="58"/>
      <c r="B9" s="58"/>
      <c r="C9" s="280" t="s">
        <v>230</v>
      </c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0"/>
      <c r="V9" s="58"/>
      <c r="W9" s="58"/>
      <c r="X9" s="47" t="s">
        <v>220</v>
      </c>
      <c r="Y9" s="54">
        <f>COUNTA(#REF!)</f>
        <v>1</v>
      </c>
      <c r="Z9" s="61"/>
      <c r="AA9" s="62"/>
      <c r="AB9" s="57"/>
      <c r="AC9" s="62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</row>
    <row r="10" spans="1:195" s="26" customFormat="1" ht="20.05" customHeight="1" thickTop="1" x14ac:dyDescent="0.55000000000000004">
      <c r="A10" s="51"/>
      <c r="B10" s="403"/>
      <c r="C10" s="404"/>
      <c r="D10" s="405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7"/>
      <c r="V10" s="406"/>
      <c r="W10" s="408"/>
      <c r="X10" s="63">
        <f>COUNTA(X12:X144)</f>
        <v>1</v>
      </c>
      <c r="Y10" s="50"/>
      <c r="Z10" s="64">
        <f>COUNTA(Z12:Z144)</f>
        <v>51</v>
      </c>
      <c r="AA10" s="56"/>
      <c r="AB10" s="63">
        <f>COUNTA(AB12:AB144)</f>
        <v>55</v>
      </c>
      <c r="AC10" s="56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</row>
    <row r="11" spans="1:195" s="26" customFormat="1" ht="20.05" customHeight="1" thickBot="1" x14ac:dyDescent="0.6">
      <c r="A11" s="51"/>
      <c r="B11" s="409"/>
      <c r="C11" s="281"/>
      <c r="D11" s="65" t="s">
        <v>189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  <c r="R11" s="67"/>
      <c r="S11" s="67"/>
      <c r="T11" s="67"/>
      <c r="U11" s="68"/>
      <c r="V11" s="67"/>
      <c r="W11" s="410"/>
      <c r="X11" s="50"/>
      <c r="Y11" s="50"/>
      <c r="Z11" s="55"/>
      <c r="AA11" s="56"/>
      <c r="AB11" s="50"/>
      <c r="AC11" s="56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</row>
    <row r="12" spans="1:195" s="26" customFormat="1" ht="20.05" customHeight="1" x14ac:dyDescent="0.55000000000000004">
      <c r="A12" s="51"/>
      <c r="B12" s="409"/>
      <c r="C12" s="281"/>
      <c r="D12" s="69"/>
      <c r="E12" s="67" t="s">
        <v>253</v>
      </c>
      <c r="F12" s="67"/>
      <c r="G12" s="67"/>
      <c r="H12" s="67"/>
      <c r="I12" s="67"/>
      <c r="J12" s="67"/>
      <c r="K12" s="67"/>
      <c r="L12" s="70"/>
      <c r="M12" s="67"/>
      <c r="N12" s="67"/>
      <c r="O12" s="67"/>
      <c r="P12" s="67"/>
      <c r="Q12" s="67"/>
      <c r="R12" s="67"/>
      <c r="S12" s="177">
        <v>0</v>
      </c>
      <c r="T12" s="177">
        <v>0</v>
      </c>
      <c r="U12" s="68"/>
      <c r="V12" s="71">
        <f>+T12</f>
        <v>0</v>
      </c>
      <c r="W12" s="410"/>
      <c r="X12" s="50" t="s">
        <v>82</v>
      </c>
      <c r="Y12" s="50">
        <f>+S12</f>
        <v>0</v>
      </c>
      <c r="Z12" s="55" t="s">
        <v>83</v>
      </c>
      <c r="AA12" s="56">
        <f>+T12</f>
        <v>0</v>
      </c>
      <c r="AB12" s="50" t="s">
        <v>134</v>
      </c>
      <c r="AC12" s="56">
        <f>+V12+V13</f>
        <v>0</v>
      </c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</row>
    <row r="13" spans="1:195" s="26" customFormat="1" ht="20.05" customHeight="1" x14ac:dyDescent="0.55000000000000004">
      <c r="A13" s="51"/>
      <c r="B13" s="409"/>
      <c r="C13" s="281"/>
      <c r="D13" s="69"/>
      <c r="E13" s="67" t="s">
        <v>348</v>
      </c>
      <c r="F13" s="67"/>
      <c r="G13" s="67"/>
      <c r="H13" s="67"/>
      <c r="I13" s="67"/>
      <c r="J13" s="67"/>
      <c r="K13" s="67"/>
      <c r="L13" s="70"/>
      <c r="M13" s="67"/>
      <c r="N13" s="67"/>
      <c r="O13" s="67"/>
      <c r="P13" s="67"/>
      <c r="Q13" s="67"/>
      <c r="R13" s="67"/>
      <c r="S13" s="72"/>
      <c r="T13" s="72"/>
      <c r="U13" s="68"/>
      <c r="V13" s="177">
        <v>0</v>
      </c>
      <c r="W13" s="410"/>
      <c r="X13" s="50"/>
      <c r="Y13" s="50"/>
      <c r="Z13" s="55"/>
      <c r="AA13" s="56"/>
      <c r="AB13" s="50" t="s">
        <v>138</v>
      </c>
      <c r="AC13" s="56">
        <f>+V13</f>
        <v>0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</row>
    <row r="14" spans="1:195" s="26" customFormat="1" ht="20.05" customHeight="1" x14ac:dyDescent="0.55000000000000004">
      <c r="A14" s="51"/>
      <c r="B14" s="409"/>
      <c r="C14" s="281"/>
      <c r="D14" s="69"/>
      <c r="E14" s="73" t="s">
        <v>349</v>
      </c>
      <c r="F14" s="67"/>
      <c r="G14" s="67"/>
      <c r="H14" s="67"/>
      <c r="I14" s="67"/>
      <c r="J14" s="67"/>
      <c r="K14" s="67"/>
      <c r="L14" s="74"/>
      <c r="M14" s="67"/>
      <c r="N14" s="67"/>
      <c r="O14" s="67"/>
      <c r="P14" s="67"/>
      <c r="Q14" s="67"/>
      <c r="R14" s="67"/>
      <c r="S14" s="72"/>
      <c r="T14" s="72"/>
      <c r="U14" s="68"/>
      <c r="V14" s="177">
        <v>0</v>
      </c>
      <c r="W14" s="410"/>
      <c r="X14" s="50"/>
      <c r="Y14" s="50"/>
      <c r="Z14" s="75"/>
      <c r="AA14" s="76"/>
      <c r="AB14" s="50" t="s">
        <v>135</v>
      </c>
      <c r="AC14" s="56">
        <f t="shared" ref="AC14:AC16" si="0">+V14</f>
        <v>0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</row>
    <row r="15" spans="1:195" s="26" customFormat="1" ht="20.05" customHeight="1" x14ac:dyDescent="0.55000000000000004">
      <c r="A15" s="51"/>
      <c r="B15" s="409"/>
      <c r="C15" s="281"/>
      <c r="D15" s="69"/>
      <c r="E15" s="73" t="s">
        <v>350</v>
      </c>
      <c r="F15" s="67"/>
      <c r="G15" s="67"/>
      <c r="H15" s="67"/>
      <c r="I15" s="67"/>
      <c r="J15" s="67"/>
      <c r="K15" s="67"/>
      <c r="L15" s="74"/>
      <c r="M15" s="67"/>
      <c r="N15" s="67"/>
      <c r="O15" s="67"/>
      <c r="P15" s="67"/>
      <c r="Q15" s="67"/>
      <c r="R15" s="67"/>
      <c r="S15" s="67"/>
      <c r="T15" s="67"/>
      <c r="U15" s="68"/>
      <c r="V15" s="177">
        <v>0</v>
      </c>
      <c r="W15" s="410"/>
      <c r="X15" s="50"/>
      <c r="Y15" s="50"/>
      <c r="Z15" s="55"/>
      <c r="AA15" s="56"/>
      <c r="AB15" s="50" t="s">
        <v>136</v>
      </c>
      <c r="AC15" s="56">
        <f t="shared" si="0"/>
        <v>0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</row>
    <row r="16" spans="1:195" s="26" customFormat="1" ht="20.05" customHeight="1" thickBot="1" x14ac:dyDescent="0.6">
      <c r="A16" s="51"/>
      <c r="B16" s="409"/>
      <c r="C16" s="281"/>
      <c r="D16" s="69"/>
      <c r="E16" s="67" t="s">
        <v>351</v>
      </c>
      <c r="F16" s="67"/>
      <c r="G16" s="67"/>
      <c r="H16" s="67"/>
      <c r="I16" s="67"/>
      <c r="J16" s="67"/>
      <c r="K16" s="67"/>
      <c r="L16" s="70"/>
      <c r="M16" s="67"/>
      <c r="N16" s="67"/>
      <c r="O16" s="67"/>
      <c r="P16" s="67"/>
      <c r="Q16" s="67"/>
      <c r="R16" s="67"/>
      <c r="S16" s="67"/>
      <c r="T16" s="67"/>
      <c r="U16" s="68"/>
      <c r="V16" s="77">
        <f>SUM(V12:V15)</f>
        <v>0</v>
      </c>
      <c r="W16" s="410"/>
      <c r="X16" s="50"/>
      <c r="Y16" s="50"/>
      <c r="Z16" s="55"/>
      <c r="AA16" s="56"/>
      <c r="AB16" s="50" t="s">
        <v>137</v>
      </c>
      <c r="AC16" s="56">
        <f t="shared" si="0"/>
        <v>0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</row>
    <row r="17" spans="1:195" s="26" customFormat="1" ht="20.05" customHeight="1" thickTop="1" thickBot="1" x14ac:dyDescent="0.6">
      <c r="A17" s="51"/>
      <c r="B17" s="411"/>
      <c r="C17" s="412"/>
      <c r="D17" s="413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5"/>
      <c r="V17" s="414"/>
      <c r="W17" s="416"/>
      <c r="X17" s="50"/>
      <c r="Y17" s="50"/>
      <c r="Z17" s="55"/>
      <c r="AA17" s="56"/>
      <c r="AB17" s="50"/>
      <c r="AC17" s="56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</row>
    <row r="18" spans="1:195" s="26" customFormat="1" ht="20.05" customHeight="1" thickTop="1" x14ac:dyDescent="0.55000000000000004">
      <c r="A18" s="51"/>
      <c r="B18" s="51"/>
      <c r="C18" s="279"/>
      <c r="D18" s="52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3"/>
      <c r="V18" s="51"/>
      <c r="W18" s="51"/>
      <c r="X18" s="50"/>
      <c r="Y18" s="50"/>
      <c r="Z18" s="55"/>
      <c r="AA18" s="56"/>
      <c r="AB18" s="50"/>
      <c r="AC18" s="5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</row>
    <row r="19" spans="1:195" s="31" customFormat="1" ht="20.05" customHeight="1" thickBot="1" x14ac:dyDescent="0.6">
      <c r="A19" s="58"/>
      <c r="B19" s="58"/>
      <c r="C19" s="280" t="s">
        <v>231</v>
      </c>
      <c r="D19" s="59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60"/>
      <c r="V19" s="58"/>
      <c r="W19" s="58"/>
      <c r="X19" s="57"/>
      <c r="Y19" s="57"/>
      <c r="Z19" s="61"/>
      <c r="AA19" s="62"/>
      <c r="AB19" s="57"/>
      <c r="AC19" s="62"/>
      <c r="AD19" s="57"/>
      <c r="AE19" s="57"/>
      <c r="AF19" s="50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</row>
    <row r="20" spans="1:195" s="26" customFormat="1" ht="20.05" customHeight="1" thickTop="1" x14ac:dyDescent="0.55000000000000004">
      <c r="A20" s="51"/>
      <c r="B20" s="403"/>
      <c r="C20" s="404"/>
      <c r="D20" s="405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7"/>
      <c r="V20" s="406"/>
      <c r="W20" s="408"/>
      <c r="X20" s="50"/>
      <c r="Y20" s="50"/>
      <c r="Z20" s="55"/>
      <c r="AA20" s="56"/>
      <c r="AB20" s="50"/>
      <c r="AC20" s="56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</row>
    <row r="21" spans="1:195" s="26" customFormat="1" ht="20.05" customHeight="1" thickBot="1" x14ac:dyDescent="0.6">
      <c r="A21" s="51"/>
      <c r="B21" s="409"/>
      <c r="C21" s="281"/>
      <c r="D21" s="65" t="s">
        <v>34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67"/>
      <c r="S21" s="67"/>
      <c r="T21" s="67"/>
      <c r="U21" s="68"/>
      <c r="V21" s="67"/>
      <c r="W21" s="410"/>
      <c r="X21" s="50"/>
      <c r="Y21" s="50"/>
      <c r="Z21" s="55"/>
      <c r="AA21" s="56"/>
      <c r="AB21" s="50"/>
      <c r="AC21" s="56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</row>
    <row r="22" spans="1:195" s="26" customFormat="1" ht="20.05" customHeight="1" x14ac:dyDescent="0.55000000000000004">
      <c r="A22" s="51"/>
      <c r="B22" s="409"/>
      <c r="C22" s="281"/>
      <c r="D22" s="69"/>
      <c r="E22" s="67" t="s">
        <v>387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177">
        <v>0</v>
      </c>
      <c r="U22" s="68"/>
      <c r="V22" s="177">
        <v>0</v>
      </c>
      <c r="W22" s="410"/>
      <c r="X22" s="50"/>
      <c r="Y22" s="50"/>
      <c r="Z22" s="55" t="s">
        <v>84</v>
      </c>
      <c r="AA22" s="56">
        <f t="shared" ref="AA22:AA27" si="1">+T22</f>
        <v>0</v>
      </c>
      <c r="AB22" s="50" t="s">
        <v>139</v>
      </c>
      <c r="AC22" s="56">
        <f t="shared" ref="AC22:AC27" si="2">+V22</f>
        <v>0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</row>
    <row r="23" spans="1:195" s="26" customFormat="1" ht="20.05" customHeight="1" x14ac:dyDescent="0.55000000000000004">
      <c r="A23" s="51"/>
      <c r="B23" s="409"/>
      <c r="C23" s="281"/>
      <c r="D23" s="69"/>
      <c r="E23" s="67" t="s">
        <v>16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177">
        <v>0</v>
      </c>
      <c r="U23" s="68"/>
      <c r="V23" s="177">
        <v>0</v>
      </c>
      <c r="W23" s="410"/>
      <c r="X23" s="50"/>
      <c r="Y23" s="50"/>
      <c r="Z23" s="55" t="s">
        <v>85</v>
      </c>
      <c r="AA23" s="56">
        <f t="shared" si="1"/>
        <v>0</v>
      </c>
      <c r="AB23" s="50" t="s">
        <v>140</v>
      </c>
      <c r="AC23" s="56">
        <f t="shared" si="2"/>
        <v>0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</row>
    <row r="24" spans="1:195" s="26" customFormat="1" ht="20.05" customHeight="1" x14ac:dyDescent="0.55000000000000004">
      <c r="A24" s="51"/>
      <c r="B24" s="409"/>
      <c r="C24" s="281"/>
      <c r="D24" s="69"/>
      <c r="E24" s="67" t="s">
        <v>1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177">
        <v>0</v>
      </c>
      <c r="U24" s="68"/>
      <c r="V24" s="177">
        <v>0</v>
      </c>
      <c r="W24" s="410"/>
      <c r="X24" s="50"/>
      <c r="Y24" s="50"/>
      <c r="Z24" s="55" t="s">
        <v>86</v>
      </c>
      <c r="AA24" s="56">
        <f t="shared" si="1"/>
        <v>0</v>
      </c>
      <c r="AB24" s="50" t="s">
        <v>141</v>
      </c>
      <c r="AC24" s="56">
        <f t="shared" si="2"/>
        <v>0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</row>
    <row r="25" spans="1:195" s="26" customFormat="1" ht="20.05" customHeight="1" x14ac:dyDescent="0.55000000000000004">
      <c r="A25" s="51"/>
      <c r="B25" s="409"/>
      <c r="C25" s="281"/>
      <c r="D25" s="69"/>
      <c r="E25" s="67" t="s">
        <v>46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177">
        <v>0</v>
      </c>
      <c r="U25" s="68"/>
      <c r="V25" s="177">
        <v>0</v>
      </c>
      <c r="W25" s="410"/>
      <c r="X25" s="50"/>
      <c r="Y25" s="50"/>
      <c r="Z25" s="55" t="s">
        <v>87</v>
      </c>
      <c r="AA25" s="56">
        <f t="shared" si="1"/>
        <v>0</v>
      </c>
      <c r="AB25" s="50" t="s">
        <v>142</v>
      </c>
      <c r="AC25" s="56">
        <f t="shared" si="2"/>
        <v>0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</row>
    <row r="26" spans="1:195" s="26" customFormat="1" ht="20.05" customHeight="1" x14ac:dyDescent="0.55000000000000004">
      <c r="A26" s="51"/>
      <c r="B26" s="409"/>
      <c r="C26" s="281"/>
      <c r="D26" s="69"/>
      <c r="E26" s="67" t="s">
        <v>2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177">
        <v>0</v>
      </c>
      <c r="U26" s="68"/>
      <c r="V26" s="177">
        <v>0</v>
      </c>
      <c r="W26" s="410"/>
      <c r="X26" s="50"/>
      <c r="Y26" s="50"/>
      <c r="Z26" s="55" t="s">
        <v>88</v>
      </c>
      <c r="AA26" s="56">
        <f t="shared" si="1"/>
        <v>0</v>
      </c>
      <c r="AB26" s="50" t="s">
        <v>143</v>
      </c>
      <c r="AC26" s="56">
        <f t="shared" si="2"/>
        <v>0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</row>
    <row r="27" spans="1:195" s="26" customFormat="1" ht="20.05" customHeight="1" thickBot="1" x14ac:dyDescent="0.6">
      <c r="A27" s="51"/>
      <c r="B27" s="409"/>
      <c r="C27" s="281"/>
      <c r="D27" s="69"/>
      <c r="E27" s="67" t="s">
        <v>22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77">
        <f>SUM(T22:T26)</f>
        <v>0</v>
      </c>
      <c r="U27" s="68"/>
      <c r="V27" s="77">
        <f>SUM(V22:V26)</f>
        <v>0</v>
      </c>
      <c r="W27" s="410"/>
      <c r="X27" s="50"/>
      <c r="Y27" s="50"/>
      <c r="Z27" s="55" t="s">
        <v>89</v>
      </c>
      <c r="AA27" s="56">
        <f t="shared" si="1"/>
        <v>0</v>
      </c>
      <c r="AB27" s="50" t="s">
        <v>144</v>
      </c>
      <c r="AC27" s="56">
        <f t="shared" si="2"/>
        <v>0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</row>
    <row r="28" spans="1:195" s="26" customFormat="1" ht="20.05" customHeight="1" thickTop="1" x14ac:dyDescent="0.55000000000000004">
      <c r="A28" s="51"/>
      <c r="B28" s="409"/>
      <c r="C28" s="281"/>
      <c r="D28" s="69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8"/>
      <c r="V28" s="67"/>
      <c r="W28" s="410"/>
      <c r="X28" s="50"/>
      <c r="Y28" s="50"/>
      <c r="Z28" s="55"/>
      <c r="AA28" s="56"/>
      <c r="AB28" s="50"/>
      <c r="AC28" s="56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</row>
    <row r="29" spans="1:195" s="26" customFormat="1" ht="20.05" customHeight="1" thickBot="1" x14ac:dyDescent="0.6">
      <c r="A29" s="51"/>
      <c r="B29" s="409"/>
      <c r="C29" s="281"/>
      <c r="D29" s="65" t="s">
        <v>5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  <c r="R29" s="67"/>
      <c r="S29" s="67"/>
      <c r="T29" s="67"/>
      <c r="U29" s="68"/>
      <c r="V29" s="67"/>
      <c r="W29" s="410"/>
      <c r="X29" s="50"/>
      <c r="Y29" s="50"/>
      <c r="Z29" s="55"/>
      <c r="AA29" s="56"/>
      <c r="AB29" s="50"/>
      <c r="AC29" s="56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</row>
    <row r="30" spans="1:195" s="26" customFormat="1" ht="20.05" customHeight="1" x14ac:dyDescent="0.55000000000000004">
      <c r="A30" s="51"/>
      <c r="B30" s="409"/>
      <c r="C30" s="281"/>
      <c r="D30" s="69"/>
      <c r="E30" s="67" t="s">
        <v>3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177">
        <v>0</v>
      </c>
      <c r="U30" s="68"/>
      <c r="V30" s="177">
        <v>0</v>
      </c>
      <c r="W30" s="410"/>
      <c r="X30" s="50"/>
      <c r="Y30" s="50"/>
      <c r="Z30" s="55" t="s">
        <v>90</v>
      </c>
      <c r="AA30" s="56">
        <f t="shared" ref="AA30:AA32" si="3">+T30</f>
        <v>0</v>
      </c>
      <c r="AB30" s="50" t="s">
        <v>145</v>
      </c>
      <c r="AC30" s="56">
        <f t="shared" ref="AC30:AC32" si="4">+V30</f>
        <v>0</v>
      </c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</row>
    <row r="31" spans="1:195" s="26" customFormat="1" ht="20.05" customHeight="1" x14ac:dyDescent="0.55000000000000004">
      <c r="A31" s="51"/>
      <c r="B31" s="409"/>
      <c r="C31" s="281"/>
      <c r="D31" s="69"/>
      <c r="E31" s="67" t="s">
        <v>4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177">
        <v>0</v>
      </c>
      <c r="U31" s="68"/>
      <c r="V31" s="177">
        <v>0</v>
      </c>
      <c r="W31" s="410"/>
      <c r="X31" s="50"/>
      <c r="Y31" s="50"/>
      <c r="Z31" s="55" t="s">
        <v>91</v>
      </c>
      <c r="AA31" s="56">
        <f t="shared" si="3"/>
        <v>0</v>
      </c>
      <c r="AB31" s="50" t="s">
        <v>146</v>
      </c>
      <c r="AC31" s="56">
        <f t="shared" si="4"/>
        <v>0</v>
      </c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</row>
    <row r="32" spans="1:195" s="26" customFormat="1" ht="20.05" customHeight="1" thickBot="1" x14ac:dyDescent="0.6">
      <c r="A32" s="51"/>
      <c r="B32" s="409"/>
      <c r="C32" s="281"/>
      <c r="D32" s="69"/>
      <c r="E32" s="67" t="s">
        <v>22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77">
        <f>SUM(T30:T31)</f>
        <v>0</v>
      </c>
      <c r="U32" s="68"/>
      <c r="V32" s="77">
        <f>SUM(V30:V31)</f>
        <v>0</v>
      </c>
      <c r="W32" s="410"/>
      <c r="X32" s="50"/>
      <c r="Y32" s="50"/>
      <c r="Z32" s="55" t="s">
        <v>92</v>
      </c>
      <c r="AA32" s="56">
        <f t="shared" si="3"/>
        <v>0</v>
      </c>
      <c r="AB32" s="50" t="s">
        <v>147</v>
      </c>
      <c r="AC32" s="56">
        <f t="shared" si="4"/>
        <v>0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</row>
    <row r="33" spans="1:195" s="26" customFormat="1" ht="20.05" customHeight="1" thickTop="1" x14ac:dyDescent="0.55000000000000004">
      <c r="A33" s="51"/>
      <c r="B33" s="409"/>
      <c r="C33" s="281"/>
      <c r="D33" s="69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8"/>
      <c r="V33" s="67"/>
      <c r="W33" s="410"/>
      <c r="X33" s="50"/>
      <c r="Y33" s="50"/>
      <c r="Z33" s="55"/>
      <c r="AA33" s="56"/>
      <c r="AB33" s="50"/>
      <c r="AC33" s="56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</row>
    <row r="34" spans="1:195" s="26" customFormat="1" ht="20.05" customHeight="1" thickBot="1" x14ac:dyDescent="0.6">
      <c r="A34" s="51"/>
      <c r="B34" s="409"/>
      <c r="C34" s="281"/>
      <c r="D34" s="65" t="s">
        <v>14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7"/>
      <c r="S34" s="67"/>
      <c r="T34" s="67"/>
      <c r="U34" s="68"/>
      <c r="V34" s="67"/>
      <c r="W34" s="410"/>
      <c r="X34" s="50"/>
      <c r="Y34" s="50"/>
      <c r="Z34" s="55"/>
      <c r="AA34" s="56"/>
      <c r="AB34" s="50"/>
      <c r="AC34" s="56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</row>
    <row r="35" spans="1:195" s="26" customFormat="1" ht="20.05" customHeight="1" x14ac:dyDescent="0.55000000000000004">
      <c r="A35" s="51"/>
      <c r="B35" s="409"/>
      <c r="C35" s="281"/>
      <c r="D35" s="69"/>
      <c r="E35" s="67" t="s">
        <v>3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177">
        <v>0</v>
      </c>
      <c r="U35" s="68"/>
      <c r="V35" s="177">
        <v>0</v>
      </c>
      <c r="W35" s="410"/>
      <c r="X35" s="50"/>
      <c r="Y35" s="50"/>
      <c r="Z35" s="55" t="s">
        <v>93</v>
      </c>
      <c r="AA35" s="56">
        <f t="shared" ref="AA35:AA37" si="5">+T35</f>
        <v>0</v>
      </c>
      <c r="AB35" s="50" t="s">
        <v>148</v>
      </c>
      <c r="AC35" s="56">
        <f t="shared" ref="AC35:AC37" si="6">+V35</f>
        <v>0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</row>
    <row r="36" spans="1:195" s="26" customFormat="1" ht="20.05" customHeight="1" x14ac:dyDescent="0.55000000000000004">
      <c r="A36" s="51"/>
      <c r="B36" s="409"/>
      <c r="C36" s="281"/>
      <c r="D36" s="69"/>
      <c r="E36" s="67" t="s">
        <v>38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177">
        <v>0</v>
      </c>
      <c r="U36" s="68"/>
      <c r="V36" s="177">
        <v>0</v>
      </c>
      <c r="W36" s="410"/>
      <c r="X36" s="50"/>
      <c r="Y36" s="50"/>
      <c r="Z36" s="55" t="s">
        <v>94</v>
      </c>
      <c r="AA36" s="56">
        <f t="shared" si="5"/>
        <v>0</v>
      </c>
      <c r="AB36" s="50" t="s">
        <v>149</v>
      </c>
      <c r="AC36" s="56">
        <f t="shared" si="6"/>
        <v>0</v>
      </c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</row>
    <row r="37" spans="1:195" s="26" customFormat="1" ht="20.05" customHeight="1" thickBot="1" x14ac:dyDescent="0.6">
      <c r="A37" s="51"/>
      <c r="B37" s="409"/>
      <c r="C37" s="281"/>
      <c r="D37" s="69"/>
      <c r="E37" s="67" t="s">
        <v>22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77">
        <f>SUM(T35:T36)</f>
        <v>0</v>
      </c>
      <c r="U37" s="68"/>
      <c r="V37" s="77">
        <f>SUM(V35:V36)</f>
        <v>0</v>
      </c>
      <c r="W37" s="410"/>
      <c r="X37" s="50"/>
      <c r="Y37" s="50"/>
      <c r="Z37" s="55" t="s">
        <v>95</v>
      </c>
      <c r="AA37" s="56">
        <f t="shared" si="5"/>
        <v>0</v>
      </c>
      <c r="AB37" s="50" t="s">
        <v>150</v>
      </c>
      <c r="AC37" s="56">
        <f t="shared" si="6"/>
        <v>0</v>
      </c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</row>
    <row r="38" spans="1:195" s="26" customFormat="1" ht="20.05" customHeight="1" thickTop="1" x14ac:dyDescent="0.55000000000000004">
      <c r="A38" s="51"/>
      <c r="B38" s="409"/>
      <c r="C38" s="281"/>
      <c r="D38" s="69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78"/>
      <c r="U38" s="68"/>
      <c r="V38" s="78"/>
      <c r="W38" s="410"/>
      <c r="X38" s="50"/>
      <c r="Y38" s="50"/>
      <c r="Z38" s="55"/>
      <c r="AA38" s="56"/>
      <c r="AB38" s="50"/>
      <c r="AC38" s="56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</row>
    <row r="39" spans="1:195" s="26" customFormat="1" ht="20.05" customHeight="1" thickBot="1" x14ac:dyDescent="0.6">
      <c r="A39" s="51"/>
      <c r="B39" s="409"/>
      <c r="C39" s="281"/>
      <c r="D39" s="69" t="s">
        <v>60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77">
        <f>T32+T37</f>
        <v>0</v>
      </c>
      <c r="U39" s="68"/>
      <c r="V39" s="77">
        <f>V32+V37</f>
        <v>0</v>
      </c>
      <c r="W39" s="410"/>
      <c r="X39" s="50"/>
      <c r="Y39" s="50"/>
      <c r="Z39" s="55" t="s">
        <v>96</v>
      </c>
      <c r="AA39" s="56">
        <f t="shared" ref="AA39" si="7">+T39</f>
        <v>0</v>
      </c>
      <c r="AB39" s="50" t="s">
        <v>151</v>
      </c>
      <c r="AC39" s="56">
        <f t="shared" ref="AC39" si="8">+V39</f>
        <v>0</v>
      </c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</row>
    <row r="40" spans="1:195" s="26" customFormat="1" ht="20.05" customHeight="1" thickTop="1" thickBot="1" x14ac:dyDescent="0.6">
      <c r="A40" s="51"/>
      <c r="B40" s="411"/>
      <c r="C40" s="412"/>
      <c r="D40" s="413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7"/>
      <c r="U40" s="415"/>
      <c r="V40" s="417"/>
      <c r="W40" s="416"/>
      <c r="X40" s="50"/>
      <c r="Y40" s="50"/>
      <c r="Z40" s="55"/>
      <c r="AA40" s="56"/>
      <c r="AB40" s="50"/>
      <c r="AC40" s="56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</row>
    <row r="41" spans="1:195" s="26" customFormat="1" ht="20.05" customHeight="1" thickTop="1" x14ac:dyDescent="0.55000000000000004">
      <c r="A41" s="51"/>
      <c r="B41" s="50"/>
      <c r="C41" s="282"/>
      <c r="D41" s="230"/>
      <c r="E41" s="50"/>
      <c r="F41" s="50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79"/>
      <c r="U41" s="53"/>
      <c r="V41" s="79"/>
      <c r="W41" s="51"/>
      <c r="X41" s="50"/>
      <c r="Y41" s="50"/>
      <c r="Z41" s="55"/>
      <c r="AA41" s="56"/>
      <c r="AB41" s="50"/>
      <c r="AC41" s="56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</row>
    <row r="42" spans="1:195" s="31" customFormat="1" ht="18" customHeight="1" x14ac:dyDescent="0.55000000000000004">
      <c r="A42" s="58"/>
      <c r="B42" s="143" t="s">
        <v>217</v>
      </c>
      <c r="C42" s="283"/>
      <c r="D42" s="144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523" t="s">
        <v>308</v>
      </c>
      <c r="U42" s="523"/>
      <c r="V42" s="523"/>
      <c r="W42" s="145"/>
      <c r="X42" s="57"/>
      <c r="Y42" s="57"/>
      <c r="Z42" s="61"/>
      <c r="AA42" s="62"/>
      <c r="AB42" s="57"/>
      <c r="AC42" s="62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</row>
    <row r="43" spans="1:195" s="8" customFormat="1" ht="20.05" customHeight="1" x14ac:dyDescent="0.5">
      <c r="A43" s="35"/>
      <c r="B43" s="35"/>
      <c r="C43" s="284"/>
      <c r="D43" s="3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9"/>
      <c r="V43" s="35"/>
      <c r="W43" s="35"/>
      <c r="X43" s="35"/>
      <c r="Y43" s="35"/>
      <c r="Z43" s="45"/>
      <c r="AA43" s="46"/>
      <c r="AB43" s="35"/>
      <c r="AC43" s="46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</row>
    <row r="44" spans="1:195" s="24" customFormat="1" ht="20.05" customHeight="1" thickBot="1" x14ac:dyDescent="0.65">
      <c r="A44" s="38"/>
      <c r="B44" s="38"/>
      <c r="C44" s="285" t="s">
        <v>35</v>
      </c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11"/>
      <c r="V44" s="38"/>
      <c r="W44" s="38"/>
      <c r="X44" s="38"/>
      <c r="Y44" s="38"/>
      <c r="Z44" s="48"/>
      <c r="AA44" s="49"/>
      <c r="AB44" s="38"/>
      <c r="AC44" s="49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</row>
    <row r="45" spans="1:195" s="8" customFormat="1" ht="20.05" customHeight="1" thickTop="1" x14ac:dyDescent="0.5">
      <c r="A45" s="35"/>
      <c r="B45" s="418"/>
      <c r="C45" s="419"/>
      <c r="D45" s="420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2"/>
      <c r="V45" s="421"/>
      <c r="W45" s="423"/>
      <c r="X45" s="35"/>
      <c r="Y45" s="35"/>
      <c r="Z45" s="45"/>
      <c r="AA45" s="46"/>
      <c r="AB45" s="35"/>
      <c r="AC45" s="46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</row>
    <row r="46" spans="1:195" s="8" customFormat="1" ht="20.05" customHeight="1" thickBot="1" x14ac:dyDescent="0.55000000000000004">
      <c r="A46" s="35"/>
      <c r="B46" s="424"/>
      <c r="C46" s="286"/>
      <c r="D46" s="43" t="s">
        <v>63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28"/>
      <c r="T46" s="28"/>
      <c r="U46" s="5"/>
      <c r="V46" s="28"/>
      <c r="W46" s="425"/>
      <c r="X46" s="35"/>
      <c r="Y46" s="35"/>
      <c r="Z46" s="45"/>
      <c r="AA46" s="46"/>
      <c r="AB46" s="35"/>
      <c r="AC46" s="46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</row>
    <row r="47" spans="1:195" s="8" customFormat="1" ht="20.05" customHeight="1" x14ac:dyDescent="0.5">
      <c r="A47" s="35"/>
      <c r="B47" s="424"/>
      <c r="C47" s="286"/>
      <c r="D47" s="27"/>
      <c r="E47" s="29" t="s">
        <v>41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177">
        <v>0</v>
      </c>
      <c r="U47" s="5"/>
      <c r="V47" s="177">
        <v>0</v>
      </c>
      <c r="W47" s="425"/>
      <c r="X47" s="35"/>
      <c r="Y47" s="35"/>
      <c r="Z47" s="45" t="s">
        <v>97</v>
      </c>
      <c r="AA47" s="46">
        <f t="shared" ref="AA47:AA60" si="9">+T47</f>
        <v>0</v>
      </c>
      <c r="AB47" s="35" t="s">
        <v>152</v>
      </c>
      <c r="AC47" s="46">
        <f t="shared" ref="AC47:AC60" si="10">+V47</f>
        <v>0</v>
      </c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</row>
    <row r="48" spans="1:195" s="8" customFormat="1" ht="20.05" customHeight="1" x14ac:dyDescent="0.5">
      <c r="A48" s="35"/>
      <c r="B48" s="424"/>
      <c r="C48" s="286"/>
      <c r="D48" s="27"/>
      <c r="E48" s="29" t="s">
        <v>53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177">
        <v>0</v>
      </c>
      <c r="U48" s="5"/>
      <c r="V48" s="177">
        <v>0</v>
      </c>
      <c r="W48" s="425"/>
      <c r="X48" s="35"/>
      <c r="Y48" s="35"/>
      <c r="Z48" s="45" t="s">
        <v>98</v>
      </c>
      <c r="AA48" s="46">
        <f t="shared" si="9"/>
        <v>0</v>
      </c>
      <c r="AB48" s="35" t="s">
        <v>153</v>
      </c>
      <c r="AC48" s="46">
        <f t="shared" si="10"/>
        <v>0</v>
      </c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</row>
    <row r="49" spans="1:195" s="8" customFormat="1" ht="20.05" customHeight="1" x14ac:dyDescent="0.5">
      <c r="A49" s="35"/>
      <c r="B49" s="424"/>
      <c r="C49" s="286"/>
      <c r="D49" s="27"/>
      <c r="E49" s="29" t="s">
        <v>49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177">
        <v>0</v>
      </c>
      <c r="U49" s="5"/>
      <c r="V49" s="177">
        <v>0</v>
      </c>
      <c r="W49" s="425"/>
      <c r="X49" s="35"/>
      <c r="Y49" s="35"/>
      <c r="Z49" s="45" t="s">
        <v>99</v>
      </c>
      <c r="AA49" s="46">
        <f t="shared" si="9"/>
        <v>0</v>
      </c>
      <c r="AB49" s="35" t="s">
        <v>154</v>
      </c>
      <c r="AC49" s="46">
        <f t="shared" si="10"/>
        <v>0</v>
      </c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</row>
    <row r="50" spans="1:195" s="28" customFormat="1" ht="20.05" customHeight="1" x14ac:dyDescent="0.5">
      <c r="A50" s="37"/>
      <c r="B50" s="424"/>
      <c r="C50" s="286"/>
      <c r="D50" s="27"/>
      <c r="E50" s="29" t="s">
        <v>57</v>
      </c>
      <c r="T50" s="177">
        <v>0</v>
      </c>
      <c r="U50" s="5"/>
      <c r="V50" s="177">
        <v>0</v>
      </c>
      <c r="W50" s="425"/>
      <c r="X50" s="37"/>
      <c r="Y50" s="37"/>
      <c r="Z50" s="45" t="s">
        <v>100</v>
      </c>
      <c r="AA50" s="46">
        <f t="shared" si="9"/>
        <v>0</v>
      </c>
      <c r="AB50" s="35" t="s">
        <v>155</v>
      </c>
      <c r="AC50" s="46">
        <f t="shared" si="10"/>
        <v>0</v>
      </c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</row>
    <row r="51" spans="1:195" s="8" customFormat="1" ht="20.05" customHeight="1" x14ac:dyDescent="0.5">
      <c r="A51" s="35"/>
      <c r="B51" s="424"/>
      <c r="C51" s="286"/>
      <c r="D51" s="30"/>
      <c r="E51" s="29" t="s">
        <v>58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177">
        <v>0</v>
      </c>
      <c r="U51" s="5"/>
      <c r="V51" s="177">
        <v>0</v>
      </c>
      <c r="W51" s="425"/>
      <c r="X51" s="35"/>
      <c r="Y51" s="35"/>
      <c r="Z51" s="45" t="s">
        <v>101</v>
      </c>
      <c r="AA51" s="46">
        <f t="shared" si="9"/>
        <v>0</v>
      </c>
      <c r="AB51" s="35" t="s">
        <v>156</v>
      </c>
      <c r="AC51" s="46">
        <f t="shared" si="10"/>
        <v>0</v>
      </c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</row>
    <row r="52" spans="1:195" s="8" customFormat="1" ht="20.05" customHeight="1" x14ac:dyDescent="0.5">
      <c r="A52" s="35"/>
      <c r="B52" s="424"/>
      <c r="C52" s="286"/>
      <c r="D52" s="30"/>
      <c r="E52" s="29" t="s">
        <v>352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177">
        <v>0</v>
      </c>
      <c r="U52" s="5"/>
      <c r="V52" s="177">
        <v>0</v>
      </c>
      <c r="W52" s="425"/>
      <c r="X52" s="35"/>
      <c r="Y52" s="35"/>
      <c r="Z52" s="45" t="s">
        <v>102</v>
      </c>
      <c r="AA52" s="46">
        <f t="shared" si="9"/>
        <v>0</v>
      </c>
      <c r="AB52" s="35" t="s">
        <v>157</v>
      </c>
      <c r="AC52" s="46">
        <f t="shared" si="10"/>
        <v>0</v>
      </c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</row>
    <row r="53" spans="1:195" s="8" customFormat="1" ht="20.05" customHeight="1" x14ac:dyDescent="0.5">
      <c r="A53" s="35"/>
      <c r="B53" s="424"/>
      <c r="C53" s="286"/>
      <c r="D53" s="30"/>
      <c r="E53" s="29" t="s">
        <v>353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177">
        <v>0</v>
      </c>
      <c r="U53" s="5"/>
      <c r="V53" s="177">
        <v>0</v>
      </c>
      <c r="W53" s="425"/>
      <c r="X53" s="35"/>
      <c r="Y53" s="35"/>
      <c r="Z53" s="45" t="s">
        <v>103</v>
      </c>
      <c r="AA53" s="46">
        <f t="shared" si="9"/>
        <v>0</v>
      </c>
      <c r="AB53" s="35" t="s">
        <v>158</v>
      </c>
      <c r="AC53" s="46">
        <f t="shared" si="10"/>
        <v>0</v>
      </c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</row>
    <row r="54" spans="1:195" s="8" customFormat="1" ht="20.05" customHeight="1" x14ac:dyDescent="0.5">
      <c r="A54" s="35"/>
      <c r="B54" s="424"/>
      <c r="C54" s="286"/>
      <c r="D54" s="30"/>
      <c r="E54" s="29" t="s">
        <v>12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177">
        <v>0</v>
      </c>
      <c r="U54" s="5"/>
      <c r="V54" s="177">
        <v>0</v>
      </c>
      <c r="W54" s="425"/>
      <c r="X54" s="35"/>
      <c r="Y54" s="35"/>
      <c r="Z54" s="45" t="s">
        <v>104</v>
      </c>
      <c r="AA54" s="46">
        <f t="shared" si="9"/>
        <v>0</v>
      </c>
      <c r="AB54" s="35" t="s">
        <v>159</v>
      </c>
      <c r="AC54" s="46">
        <f t="shared" si="10"/>
        <v>0</v>
      </c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</row>
    <row r="55" spans="1:195" s="8" customFormat="1" ht="20.05" customHeight="1" x14ac:dyDescent="0.5">
      <c r="A55" s="35"/>
      <c r="B55" s="424"/>
      <c r="C55" s="286"/>
      <c r="D55" s="30"/>
      <c r="E55" s="29" t="s">
        <v>6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177">
        <v>0</v>
      </c>
      <c r="U55" s="5"/>
      <c r="V55" s="177">
        <v>0</v>
      </c>
      <c r="W55" s="425"/>
      <c r="X55" s="35"/>
      <c r="Y55" s="35"/>
      <c r="Z55" s="45" t="s">
        <v>105</v>
      </c>
      <c r="AA55" s="46">
        <f t="shared" si="9"/>
        <v>0</v>
      </c>
      <c r="AB55" s="35" t="s">
        <v>160</v>
      </c>
      <c r="AC55" s="46">
        <f t="shared" si="10"/>
        <v>0</v>
      </c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</row>
    <row r="56" spans="1:195" s="28" customFormat="1" ht="20.05" customHeight="1" x14ac:dyDescent="0.5">
      <c r="A56" s="37"/>
      <c r="B56" s="424"/>
      <c r="C56" s="286"/>
      <c r="D56" s="30"/>
      <c r="E56" s="28" t="s">
        <v>48</v>
      </c>
      <c r="T56" s="177">
        <v>0</v>
      </c>
      <c r="U56" s="5"/>
      <c r="V56" s="177">
        <v>0</v>
      </c>
      <c r="W56" s="425"/>
      <c r="X56" s="37"/>
      <c r="Y56" s="37"/>
      <c r="Z56" s="45" t="s">
        <v>106</v>
      </c>
      <c r="AA56" s="46">
        <f t="shared" si="9"/>
        <v>0</v>
      </c>
      <c r="AB56" s="35" t="s">
        <v>161</v>
      </c>
      <c r="AC56" s="46">
        <f t="shared" si="10"/>
        <v>0</v>
      </c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</row>
    <row r="57" spans="1:195" s="8" customFormat="1" ht="20.05" customHeight="1" x14ac:dyDescent="0.5">
      <c r="A57" s="35"/>
      <c r="B57" s="424"/>
      <c r="C57" s="286"/>
      <c r="D57" s="30"/>
      <c r="E57" s="29" t="s">
        <v>7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177">
        <v>0</v>
      </c>
      <c r="U57" s="5"/>
      <c r="V57" s="177">
        <v>0</v>
      </c>
      <c r="W57" s="425"/>
      <c r="X57" s="35"/>
      <c r="Y57" s="35"/>
      <c r="Z57" s="45" t="s">
        <v>107</v>
      </c>
      <c r="AA57" s="46">
        <f t="shared" si="9"/>
        <v>0</v>
      </c>
      <c r="AB57" s="35" t="s">
        <v>162</v>
      </c>
      <c r="AC57" s="46">
        <f t="shared" si="10"/>
        <v>0</v>
      </c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</row>
    <row r="58" spans="1:195" s="8" customFormat="1" ht="20.05" customHeight="1" x14ac:dyDescent="0.5">
      <c r="A58" s="35"/>
      <c r="B58" s="424"/>
      <c r="C58" s="286"/>
      <c r="D58" s="30"/>
      <c r="E58" s="29" t="s">
        <v>354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177">
        <v>0</v>
      </c>
      <c r="U58" s="5"/>
      <c r="V58" s="177">
        <v>0</v>
      </c>
      <c r="W58" s="425"/>
      <c r="X58" s="35"/>
      <c r="Y58" s="35"/>
      <c r="Z58" s="45" t="s">
        <v>108</v>
      </c>
      <c r="AA58" s="46">
        <f t="shared" si="9"/>
        <v>0</v>
      </c>
      <c r="AB58" s="35" t="s">
        <v>163</v>
      </c>
      <c r="AC58" s="46">
        <f t="shared" si="10"/>
        <v>0</v>
      </c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</row>
    <row r="59" spans="1:195" s="8" customFormat="1" ht="20.05" customHeight="1" x14ac:dyDescent="0.5">
      <c r="A59" s="35"/>
      <c r="B59" s="424"/>
      <c r="C59" s="286"/>
      <c r="D59" s="30"/>
      <c r="E59" s="29" t="s">
        <v>355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177">
        <v>0</v>
      </c>
      <c r="U59" s="5"/>
      <c r="V59" s="177">
        <v>0</v>
      </c>
      <c r="W59" s="425"/>
      <c r="X59" s="35"/>
      <c r="Y59" s="35"/>
      <c r="Z59" s="45" t="s">
        <v>109</v>
      </c>
      <c r="AA59" s="46">
        <f t="shared" si="9"/>
        <v>0</v>
      </c>
      <c r="AB59" s="35" t="s">
        <v>164</v>
      </c>
      <c r="AC59" s="46">
        <f t="shared" si="10"/>
        <v>0</v>
      </c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</row>
    <row r="60" spans="1:195" s="8" customFormat="1" ht="20.05" customHeight="1" x14ac:dyDescent="0.5">
      <c r="A60" s="35"/>
      <c r="B60" s="424"/>
      <c r="C60" s="286"/>
      <c r="D60" s="30"/>
      <c r="E60" s="29" t="s">
        <v>2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177">
        <v>0</v>
      </c>
      <c r="U60" s="5"/>
      <c r="V60" s="177">
        <v>0</v>
      </c>
      <c r="W60" s="425"/>
      <c r="X60" s="35"/>
      <c r="Y60" s="35"/>
      <c r="Z60" s="45" t="s">
        <v>110</v>
      </c>
      <c r="AA60" s="46">
        <f t="shared" si="9"/>
        <v>0</v>
      </c>
      <c r="AB60" s="35" t="s">
        <v>165</v>
      </c>
      <c r="AC60" s="46">
        <f t="shared" si="10"/>
        <v>0</v>
      </c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</row>
    <row r="61" spans="1:195" s="8" customFormat="1" ht="20.05" customHeight="1" thickBot="1" x14ac:dyDescent="0.55000000000000004">
      <c r="A61" s="35"/>
      <c r="B61" s="426"/>
      <c r="C61" s="427"/>
      <c r="D61" s="428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30"/>
      <c r="U61" s="431"/>
      <c r="V61" s="430"/>
      <c r="W61" s="432"/>
      <c r="X61" s="35"/>
      <c r="Y61" s="35"/>
      <c r="Z61" s="45"/>
      <c r="AA61" s="46"/>
      <c r="AB61" s="35"/>
      <c r="AC61" s="46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</row>
    <row r="62" spans="1:195" s="8" customFormat="1" ht="20.05" customHeight="1" thickTop="1" x14ac:dyDescent="0.5">
      <c r="A62" s="35"/>
      <c r="B62" s="35"/>
      <c r="C62" s="284"/>
      <c r="D62" s="36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40"/>
      <c r="U62" s="9"/>
      <c r="V62" s="40"/>
      <c r="W62" s="35"/>
      <c r="X62" s="35"/>
      <c r="Y62" s="35"/>
      <c r="Z62" s="45"/>
      <c r="AA62" s="46"/>
      <c r="AB62" s="35"/>
      <c r="AC62" s="46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</row>
    <row r="63" spans="1:195" s="24" customFormat="1" ht="20.05" customHeight="1" thickBot="1" x14ac:dyDescent="0.65">
      <c r="A63" s="38"/>
      <c r="B63" s="38"/>
      <c r="C63" s="285" t="s">
        <v>37</v>
      </c>
      <c r="D63" s="39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11"/>
      <c r="V63" s="38"/>
      <c r="W63" s="38"/>
      <c r="X63" s="38"/>
      <c r="Y63" s="38"/>
      <c r="Z63" s="48"/>
      <c r="AA63" s="49"/>
      <c r="AB63" s="38"/>
      <c r="AC63" s="49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</row>
    <row r="64" spans="1:195" s="8" customFormat="1" ht="20.05" customHeight="1" thickTop="1" x14ac:dyDescent="0.5">
      <c r="A64" s="35"/>
      <c r="B64" s="418"/>
      <c r="C64" s="419"/>
      <c r="D64" s="420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2"/>
      <c r="V64" s="421"/>
      <c r="W64" s="423"/>
      <c r="X64" s="35"/>
      <c r="Y64" s="35"/>
      <c r="Z64" s="45"/>
      <c r="AA64" s="46"/>
      <c r="AB64" s="35"/>
      <c r="AC64" s="46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</row>
    <row r="65" spans="1:195" s="8" customFormat="1" ht="20.05" customHeight="1" thickBot="1" x14ac:dyDescent="0.55000000000000004">
      <c r="A65" s="35"/>
      <c r="B65" s="424"/>
      <c r="C65" s="286"/>
      <c r="D65" s="43" t="s">
        <v>63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28"/>
      <c r="T65" s="28"/>
      <c r="U65" s="5"/>
      <c r="V65" s="28"/>
      <c r="W65" s="425"/>
      <c r="X65" s="35"/>
      <c r="Y65" s="35"/>
      <c r="Z65" s="45"/>
      <c r="AA65" s="46"/>
      <c r="AB65" s="35"/>
      <c r="AC65" s="46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</row>
    <row r="66" spans="1:195" s="8" customFormat="1" ht="20.05" customHeight="1" x14ac:dyDescent="0.5">
      <c r="A66" s="35"/>
      <c r="B66" s="424"/>
      <c r="C66" s="286"/>
      <c r="D66" s="27"/>
      <c r="E66" s="28" t="s">
        <v>356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177">
        <v>0</v>
      </c>
      <c r="U66" s="5"/>
      <c r="V66" s="177">
        <v>0</v>
      </c>
      <c r="W66" s="425"/>
      <c r="X66" s="35"/>
      <c r="Y66" s="35"/>
      <c r="Z66" s="45" t="s">
        <v>111</v>
      </c>
      <c r="AA66" s="46">
        <f t="shared" ref="AA66:AA75" si="11">+T66</f>
        <v>0</v>
      </c>
      <c r="AB66" s="35" t="s">
        <v>166</v>
      </c>
      <c r="AC66" s="46">
        <f t="shared" ref="AC66:AC75" si="12">+V66</f>
        <v>0</v>
      </c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</row>
    <row r="67" spans="1:195" s="8" customFormat="1" ht="20.05" customHeight="1" x14ac:dyDescent="0.5">
      <c r="A67" s="35"/>
      <c r="B67" s="424"/>
      <c r="C67" s="286"/>
      <c r="D67" s="27"/>
      <c r="E67" s="28" t="s">
        <v>357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177">
        <v>0</v>
      </c>
      <c r="U67" s="5"/>
      <c r="V67" s="177">
        <v>0</v>
      </c>
      <c r="W67" s="425"/>
      <c r="X67" s="35"/>
      <c r="Y67" s="35"/>
      <c r="Z67" s="45" t="s">
        <v>112</v>
      </c>
      <c r="AA67" s="46">
        <f t="shared" si="11"/>
        <v>0</v>
      </c>
      <c r="AB67" s="35" t="s">
        <v>167</v>
      </c>
      <c r="AC67" s="46">
        <f t="shared" si="12"/>
        <v>0</v>
      </c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</row>
    <row r="68" spans="1:195" s="8" customFormat="1" ht="20.05" customHeight="1" x14ac:dyDescent="0.5">
      <c r="A68" s="35"/>
      <c r="B68" s="424"/>
      <c r="C68" s="286"/>
      <c r="D68" s="30"/>
      <c r="E68" s="28" t="s">
        <v>358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177">
        <v>0</v>
      </c>
      <c r="U68" s="5"/>
      <c r="V68" s="177">
        <v>0</v>
      </c>
      <c r="W68" s="425"/>
      <c r="X68" s="35"/>
      <c r="Y68" s="35"/>
      <c r="Z68" s="45" t="s">
        <v>113</v>
      </c>
      <c r="AA68" s="46">
        <f t="shared" si="11"/>
        <v>0</v>
      </c>
      <c r="AB68" s="35" t="s">
        <v>168</v>
      </c>
      <c r="AC68" s="46">
        <f t="shared" si="12"/>
        <v>0</v>
      </c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</row>
    <row r="69" spans="1:195" s="8" customFormat="1" ht="20.05" customHeight="1" x14ac:dyDescent="0.5">
      <c r="A69" s="35"/>
      <c r="B69" s="424"/>
      <c r="C69" s="286"/>
      <c r="D69" s="30"/>
      <c r="E69" s="28" t="s">
        <v>47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177">
        <v>0</v>
      </c>
      <c r="U69" s="5"/>
      <c r="V69" s="177">
        <v>0</v>
      </c>
      <c r="W69" s="425"/>
      <c r="X69" s="35"/>
      <c r="Y69" s="35"/>
      <c r="Z69" s="45" t="s">
        <v>114</v>
      </c>
      <c r="AA69" s="46">
        <f t="shared" si="11"/>
        <v>0</v>
      </c>
      <c r="AB69" s="35" t="s">
        <v>169</v>
      </c>
      <c r="AC69" s="46">
        <f t="shared" si="12"/>
        <v>0</v>
      </c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</row>
    <row r="70" spans="1:195" s="8" customFormat="1" ht="20.05" customHeight="1" x14ac:dyDescent="0.5">
      <c r="A70" s="35"/>
      <c r="B70" s="424"/>
      <c r="C70" s="286"/>
      <c r="D70" s="30"/>
      <c r="E70" s="28" t="s">
        <v>8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177">
        <v>0</v>
      </c>
      <c r="U70" s="5"/>
      <c r="V70" s="177">
        <v>0</v>
      </c>
      <c r="W70" s="425"/>
      <c r="X70" s="35"/>
      <c r="Y70" s="35"/>
      <c r="Z70" s="45" t="s">
        <v>115</v>
      </c>
      <c r="AA70" s="46">
        <f t="shared" si="11"/>
        <v>0</v>
      </c>
      <c r="AB70" s="35" t="s">
        <v>170</v>
      </c>
      <c r="AC70" s="46">
        <f t="shared" si="12"/>
        <v>0</v>
      </c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</row>
    <row r="71" spans="1:195" s="8" customFormat="1" ht="20.05" customHeight="1" x14ac:dyDescent="0.5">
      <c r="A71" s="35"/>
      <c r="B71" s="424"/>
      <c r="C71" s="286"/>
      <c r="D71" s="30"/>
      <c r="E71" s="28" t="s">
        <v>10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177">
        <v>0</v>
      </c>
      <c r="U71" s="5"/>
      <c r="V71" s="177">
        <v>0</v>
      </c>
      <c r="W71" s="425"/>
      <c r="X71" s="35"/>
      <c r="Y71" s="35"/>
      <c r="Z71" s="45" t="s">
        <v>116</v>
      </c>
      <c r="AA71" s="46">
        <f t="shared" si="11"/>
        <v>0</v>
      </c>
      <c r="AB71" s="35" t="s">
        <v>171</v>
      </c>
      <c r="AC71" s="46">
        <f t="shared" si="12"/>
        <v>0</v>
      </c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</row>
    <row r="72" spans="1:195" s="8" customFormat="1" ht="20.05" customHeight="1" x14ac:dyDescent="0.5">
      <c r="A72" s="35"/>
      <c r="B72" s="424"/>
      <c r="C72" s="286"/>
      <c r="D72" s="30"/>
      <c r="E72" s="28" t="s">
        <v>50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177">
        <v>0</v>
      </c>
      <c r="U72" s="5"/>
      <c r="V72" s="177">
        <v>0</v>
      </c>
      <c r="W72" s="425"/>
      <c r="X72" s="35"/>
      <c r="Y72" s="35"/>
      <c r="Z72" s="45" t="s">
        <v>117</v>
      </c>
      <c r="AA72" s="46">
        <f t="shared" si="11"/>
        <v>0</v>
      </c>
      <c r="AB72" s="35" t="s">
        <v>172</v>
      </c>
      <c r="AC72" s="46">
        <f t="shared" si="12"/>
        <v>0</v>
      </c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</row>
    <row r="73" spans="1:195" s="8" customFormat="1" ht="20.05" customHeight="1" x14ac:dyDescent="0.5">
      <c r="A73" s="35"/>
      <c r="B73" s="424"/>
      <c r="C73" s="286"/>
      <c r="D73" s="30"/>
      <c r="E73" s="28" t="s">
        <v>9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177">
        <v>0</v>
      </c>
      <c r="U73" s="5"/>
      <c r="V73" s="177">
        <v>0</v>
      </c>
      <c r="W73" s="425"/>
      <c r="X73" s="35"/>
      <c r="Y73" s="35"/>
      <c r="Z73" s="45" t="s">
        <v>118</v>
      </c>
      <c r="AA73" s="46">
        <f t="shared" si="11"/>
        <v>0</v>
      </c>
      <c r="AB73" s="35" t="s">
        <v>173</v>
      </c>
      <c r="AC73" s="46">
        <f t="shared" si="12"/>
        <v>0</v>
      </c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</row>
    <row r="74" spans="1:195" s="8" customFormat="1" ht="20.05" customHeight="1" x14ac:dyDescent="0.5">
      <c r="A74" s="35"/>
      <c r="B74" s="424"/>
      <c r="C74" s="286"/>
      <c r="D74" s="30"/>
      <c r="E74" s="29" t="s">
        <v>42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177">
        <v>0</v>
      </c>
      <c r="U74" s="5"/>
      <c r="V74" s="177">
        <v>0</v>
      </c>
      <c r="W74" s="425"/>
      <c r="X74" s="35"/>
      <c r="Y74" s="35"/>
      <c r="Z74" s="45" t="s">
        <v>119</v>
      </c>
      <c r="AA74" s="46">
        <f t="shared" si="11"/>
        <v>0</v>
      </c>
      <c r="AB74" s="35" t="s">
        <v>174</v>
      </c>
      <c r="AC74" s="46">
        <f t="shared" si="12"/>
        <v>0</v>
      </c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</row>
    <row r="75" spans="1:195" s="8" customFormat="1" ht="20.05" customHeight="1" x14ac:dyDescent="0.5">
      <c r="A75" s="35"/>
      <c r="B75" s="424"/>
      <c r="C75" s="286"/>
      <c r="D75" s="30"/>
      <c r="E75" s="29" t="s">
        <v>2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177">
        <v>0</v>
      </c>
      <c r="U75" s="5"/>
      <c r="V75" s="177">
        <v>0</v>
      </c>
      <c r="W75" s="425"/>
      <c r="X75" s="35"/>
      <c r="Y75" s="35"/>
      <c r="Z75" s="45" t="s">
        <v>120</v>
      </c>
      <c r="AA75" s="46">
        <f t="shared" si="11"/>
        <v>0</v>
      </c>
      <c r="AB75" s="35" t="s">
        <v>175</v>
      </c>
      <c r="AC75" s="46">
        <f t="shared" si="12"/>
        <v>0</v>
      </c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</row>
    <row r="76" spans="1:195" s="8" customFormat="1" ht="20.05" customHeight="1" thickBot="1" x14ac:dyDescent="0.55000000000000004">
      <c r="A76" s="35"/>
      <c r="B76" s="426"/>
      <c r="C76" s="427"/>
      <c r="D76" s="428"/>
      <c r="E76" s="433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31"/>
      <c r="V76" s="429"/>
      <c r="W76" s="432"/>
      <c r="X76" s="35"/>
      <c r="Y76" s="35"/>
      <c r="Z76" s="45"/>
      <c r="AA76" s="46"/>
      <c r="AB76" s="35"/>
      <c r="AC76" s="46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</row>
    <row r="77" spans="1:195" s="8" customFormat="1" ht="20.05" customHeight="1" thickTop="1" x14ac:dyDescent="0.5">
      <c r="A77" s="51"/>
      <c r="B77" s="35"/>
      <c r="C77" s="284"/>
      <c r="D77" s="36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9"/>
      <c r="V77" s="35"/>
      <c r="W77" s="35"/>
      <c r="X77" s="35"/>
      <c r="Y77" s="35"/>
      <c r="Z77" s="45"/>
      <c r="AA77" s="46"/>
      <c r="AB77" s="35"/>
      <c r="AC77" s="46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</row>
    <row r="78" spans="1:195" s="31" customFormat="1" ht="17.7" x14ac:dyDescent="0.55000000000000004">
      <c r="A78" s="58"/>
      <c r="B78" s="143" t="s">
        <v>218</v>
      </c>
      <c r="C78" s="283"/>
      <c r="D78" s="144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523" t="s">
        <v>308</v>
      </c>
      <c r="U78" s="523"/>
      <c r="V78" s="523"/>
      <c r="W78" s="145"/>
      <c r="X78" s="57"/>
      <c r="Y78" s="57"/>
      <c r="Z78" s="61"/>
      <c r="AA78" s="62"/>
      <c r="AB78" s="57"/>
      <c r="AC78" s="62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</row>
    <row r="79" spans="1:195" s="8" customFormat="1" ht="20.05" customHeight="1" x14ac:dyDescent="0.5">
      <c r="A79" s="35"/>
      <c r="B79" s="35"/>
      <c r="C79" s="284"/>
      <c r="D79" s="36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9"/>
      <c r="V79" s="35"/>
      <c r="W79" s="35"/>
      <c r="X79" s="35"/>
      <c r="Y79" s="35"/>
      <c r="Z79" s="45"/>
      <c r="AA79" s="46"/>
      <c r="AB79" s="35"/>
      <c r="AC79" s="46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</row>
    <row r="80" spans="1:195" s="24" customFormat="1" ht="20.05" customHeight="1" thickBot="1" x14ac:dyDescent="0.65">
      <c r="A80" s="38"/>
      <c r="B80" s="38"/>
      <c r="C80" s="285" t="s">
        <v>36</v>
      </c>
      <c r="D80" s="39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11"/>
      <c r="V80" s="38"/>
      <c r="W80" s="38"/>
      <c r="X80" s="38"/>
      <c r="Y80" s="38"/>
      <c r="Z80" s="48"/>
      <c r="AA80" s="49"/>
      <c r="AB80" s="38"/>
      <c r="AC80" s="49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</row>
    <row r="81" spans="1:195" s="8" customFormat="1" ht="20.05" customHeight="1" thickTop="1" x14ac:dyDescent="0.5">
      <c r="A81" s="35"/>
      <c r="B81" s="418"/>
      <c r="C81" s="419"/>
      <c r="D81" s="420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2"/>
      <c r="V81" s="421"/>
      <c r="W81" s="423"/>
      <c r="X81" s="35"/>
      <c r="Y81" s="35"/>
      <c r="Z81" s="45"/>
      <c r="AA81" s="46"/>
      <c r="AB81" s="35"/>
      <c r="AC81" s="46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</row>
    <row r="82" spans="1:195" s="8" customFormat="1" ht="20.05" customHeight="1" thickBot="1" x14ac:dyDescent="0.55000000000000004">
      <c r="A82" s="35"/>
      <c r="B82" s="424"/>
      <c r="C82" s="286"/>
      <c r="D82" s="43" t="s">
        <v>63</v>
      </c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28"/>
      <c r="T82" s="28"/>
      <c r="U82" s="5"/>
      <c r="V82" s="28"/>
      <c r="W82" s="425"/>
      <c r="X82" s="35"/>
      <c r="Y82" s="35"/>
      <c r="Z82" s="45"/>
      <c r="AA82" s="46"/>
      <c r="AB82" s="35"/>
      <c r="AC82" s="46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</row>
    <row r="83" spans="1:195" s="8" customFormat="1" ht="20.05" customHeight="1" x14ac:dyDescent="0.5">
      <c r="A83" s="35"/>
      <c r="B83" s="424"/>
      <c r="C83" s="286"/>
      <c r="D83" s="27"/>
      <c r="E83" s="28" t="s">
        <v>359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177">
        <v>0</v>
      </c>
      <c r="U83" s="5"/>
      <c r="V83" s="177">
        <v>0</v>
      </c>
      <c r="W83" s="425"/>
      <c r="X83" s="35"/>
      <c r="Y83" s="35"/>
      <c r="Z83" s="45" t="s">
        <v>121</v>
      </c>
      <c r="AA83" s="46">
        <f t="shared" ref="AA83:AA90" si="13">+T83</f>
        <v>0</v>
      </c>
      <c r="AB83" s="35" t="s">
        <v>176</v>
      </c>
      <c r="AC83" s="46">
        <f t="shared" ref="AC83:AC90" si="14">+V83</f>
        <v>0</v>
      </c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</row>
    <row r="84" spans="1:195" s="8" customFormat="1" ht="20.05" customHeight="1" x14ac:dyDescent="0.5">
      <c r="A84" s="35"/>
      <c r="B84" s="424"/>
      <c r="C84" s="286"/>
      <c r="D84" s="27"/>
      <c r="E84" s="28" t="s">
        <v>360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177">
        <v>0</v>
      </c>
      <c r="U84" s="5"/>
      <c r="V84" s="177">
        <v>0</v>
      </c>
      <c r="W84" s="425"/>
      <c r="X84" s="35"/>
      <c r="Y84" s="35"/>
      <c r="Z84" s="45" t="s">
        <v>122</v>
      </c>
      <c r="AA84" s="46">
        <f t="shared" si="13"/>
        <v>0</v>
      </c>
      <c r="AB84" s="35" t="s">
        <v>177</v>
      </c>
      <c r="AC84" s="46">
        <f t="shared" si="14"/>
        <v>0</v>
      </c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</row>
    <row r="85" spans="1:195" s="8" customFormat="1" ht="20.05" customHeight="1" x14ac:dyDescent="0.5">
      <c r="A85" s="35"/>
      <c r="B85" s="424"/>
      <c r="C85" s="286"/>
      <c r="D85" s="30"/>
      <c r="E85" s="28" t="s">
        <v>361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177">
        <v>0</v>
      </c>
      <c r="U85" s="5"/>
      <c r="V85" s="177">
        <v>0</v>
      </c>
      <c r="W85" s="425"/>
      <c r="X85" s="35"/>
      <c r="Y85" s="35"/>
      <c r="Z85" s="45" t="s">
        <v>123</v>
      </c>
      <c r="AA85" s="46">
        <f t="shared" si="13"/>
        <v>0</v>
      </c>
      <c r="AB85" s="35" t="s">
        <v>178</v>
      </c>
      <c r="AC85" s="46">
        <f t="shared" si="14"/>
        <v>0</v>
      </c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</row>
    <row r="86" spans="1:195" s="8" customFormat="1" ht="20.05" customHeight="1" x14ac:dyDescent="0.5">
      <c r="A86" s="35"/>
      <c r="B86" s="424"/>
      <c r="C86" s="286"/>
      <c r="D86" s="30"/>
      <c r="E86" s="28" t="s">
        <v>362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177">
        <v>0</v>
      </c>
      <c r="U86" s="5"/>
      <c r="V86" s="177">
        <v>0</v>
      </c>
      <c r="W86" s="425"/>
      <c r="X86" s="35"/>
      <c r="Y86" s="35"/>
      <c r="Z86" s="45" t="s">
        <v>124</v>
      </c>
      <c r="AA86" s="46">
        <f t="shared" si="13"/>
        <v>0</v>
      </c>
      <c r="AB86" s="35" t="s">
        <v>179</v>
      </c>
      <c r="AC86" s="46">
        <f t="shared" si="14"/>
        <v>0</v>
      </c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</row>
    <row r="87" spans="1:195" s="8" customFormat="1" ht="20.05" customHeight="1" x14ac:dyDescent="0.5">
      <c r="A87" s="35"/>
      <c r="B87" s="424"/>
      <c r="C87" s="286"/>
      <c r="D87" s="30"/>
      <c r="E87" s="28" t="s">
        <v>363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177">
        <v>0</v>
      </c>
      <c r="U87" s="5"/>
      <c r="V87" s="177">
        <v>0</v>
      </c>
      <c r="W87" s="425"/>
      <c r="X87" s="35"/>
      <c r="Y87" s="35"/>
      <c r="Z87" s="45" t="s">
        <v>125</v>
      </c>
      <c r="AA87" s="46">
        <f t="shared" si="13"/>
        <v>0</v>
      </c>
      <c r="AB87" s="35" t="s">
        <v>180</v>
      </c>
      <c r="AC87" s="46">
        <f t="shared" si="14"/>
        <v>0</v>
      </c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</row>
    <row r="88" spans="1:195" s="8" customFormat="1" ht="20.05" customHeight="1" x14ac:dyDescent="0.5">
      <c r="A88" s="35"/>
      <c r="B88" s="424"/>
      <c r="C88" s="286"/>
      <c r="D88" s="30"/>
      <c r="E88" s="28" t="s">
        <v>11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177">
        <v>0</v>
      </c>
      <c r="U88" s="5"/>
      <c r="V88" s="177">
        <v>0</v>
      </c>
      <c r="W88" s="425"/>
      <c r="X88" s="35"/>
      <c r="Y88" s="35"/>
      <c r="Z88" s="45" t="s">
        <v>126</v>
      </c>
      <c r="AA88" s="46">
        <f t="shared" si="13"/>
        <v>0</v>
      </c>
      <c r="AB88" s="35" t="s">
        <v>181</v>
      </c>
      <c r="AC88" s="46">
        <f t="shared" si="14"/>
        <v>0</v>
      </c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</row>
    <row r="89" spans="1:195" s="8" customFormat="1" ht="20.05" customHeight="1" x14ac:dyDescent="0.5">
      <c r="A89" s="35"/>
      <c r="B89" s="424"/>
      <c r="C89" s="286"/>
      <c r="D89" s="30"/>
      <c r="E89" s="28" t="s">
        <v>6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177">
        <v>0</v>
      </c>
      <c r="U89" s="5"/>
      <c r="V89" s="177">
        <v>0</v>
      </c>
      <c r="W89" s="425"/>
      <c r="X89" s="35"/>
      <c r="Y89" s="35"/>
      <c r="Z89" s="45" t="s">
        <v>127</v>
      </c>
      <c r="AA89" s="46">
        <f t="shared" si="13"/>
        <v>0</v>
      </c>
      <c r="AB89" s="35" t="s">
        <v>182</v>
      </c>
      <c r="AC89" s="46">
        <f t="shared" si="14"/>
        <v>0</v>
      </c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</row>
    <row r="90" spans="1:195" s="8" customFormat="1" ht="20.05" customHeight="1" x14ac:dyDescent="0.5">
      <c r="A90" s="35"/>
      <c r="B90" s="424"/>
      <c r="C90" s="286"/>
      <c r="D90" s="30"/>
      <c r="E90" s="28" t="s">
        <v>2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177">
        <v>0</v>
      </c>
      <c r="U90" s="5"/>
      <c r="V90" s="177">
        <v>0</v>
      </c>
      <c r="W90" s="425"/>
      <c r="X90" s="35"/>
      <c r="Y90" s="35"/>
      <c r="Z90" s="45" t="s">
        <v>128</v>
      </c>
      <c r="AA90" s="46">
        <f t="shared" si="13"/>
        <v>0</v>
      </c>
      <c r="AB90" s="35" t="s">
        <v>183</v>
      </c>
      <c r="AC90" s="46">
        <f t="shared" si="14"/>
        <v>0</v>
      </c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</row>
    <row r="91" spans="1:195" s="8" customFormat="1" ht="20.05" customHeight="1" thickBot="1" x14ac:dyDescent="0.55000000000000004">
      <c r="A91" s="35"/>
      <c r="B91" s="426"/>
      <c r="C91" s="427"/>
      <c r="D91" s="428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31"/>
      <c r="V91" s="429"/>
      <c r="W91" s="432"/>
      <c r="X91" s="35"/>
      <c r="Y91" s="35"/>
      <c r="Z91" s="45"/>
      <c r="AA91" s="46"/>
      <c r="AB91" s="35"/>
      <c r="AC91" s="46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</row>
    <row r="92" spans="1:195" s="8" customFormat="1" ht="20.05" customHeight="1" thickTop="1" x14ac:dyDescent="0.5">
      <c r="A92" s="35"/>
      <c r="B92" s="35"/>
      <c r="C92" s="284"/>
      <c r="D92" s="36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9"/>
      <c r="V92" s="35"/>
      <c r="W92" s="35"/>
      <c r="X92" s="35"/>
      <c r="Y92" s="35"/>
      <c r="Z92" s="45"/>
      <c r="AA92" s="46"/>
      <c r="AB92" s="35"/>
      <c r="AC92" s="46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</row>
    <row r="93" spans="1:195" s="24" customFormat="1" ht="20.05" customHeight="1" thickBot="1" x14ac:dyDescent="0.65">
      <c r="A93" s="38"/>
      <c r="B93" s="38"/>
      <c r="C93" s="285" t="s">
        <v>232</v>
      </c>
      <c r="D93" s="39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11"/>
      <c r="V93" s="38"/>
      <c r="W93" s="38"/>
      <c r="X93" s="38"/>
      <c r="Y93" s="38"/>
      <c r="Z93" s="48"/>
      <c r="AA93" s="49"/>
      <c r="AB93" s="38"/>
      <c r="AC93" s="49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</row>
    <row r="94" spans="1:195" s="8" customFormat="1" ht="20.05" customHeight="1" thickTop="1" x14ac:dyDescent="0.5">
      <c r="A94" s="35"/>
      <c r="B94" s="418"/>
      <c r="C94" s="419"/>
      <c r="D94" s="420"/>
      <c r="E94" s="42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2"/>
      <c r="V94" s="421"/>
      <c r="W94" s="423"/>
      <c r="X94" s="35"/>
      <c r="Y94" s="35"/>
      <c r="Z94" s="45"/>
      <c r="AA94" s="46"/>
      <c r="AB94" s="35"/>
      <c r="AC94" s="46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</row>
    <row r="95" spans="1:195" s="8" customFormat="1" ht="20.05" customHeight="1" thickBot="1" x14ac:dyDescent="0.55000000000000004">
      <c r="A95" s="35"/>
      <c r="B95" s="424"/>
      <c r="C95" s="286"/>
      <c r="D95" s="43" t="s">
        <v>63</v>
      </c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28"/>
      <c r="T95" s="28"/>
      <c r="U95" s="5"/>
      <c r="V95" s="28"/>
      <c r="W95" s="425"/>
      <c r="X95" s="35"/>
      <c r="Y95" s="35"/>
      <c r="Z95" s="45"/>
      <c r="AA95" s="46"/>
      <c r="AB95" s="35"/>
      <c r="AC95" s="46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</row>
    <row r="96" spans="1:195" s="8" customFormat="1" ht="20.05" customHeight="1" x14ac:dyDescent="0.5">
      <c r="A96" s="35"/>
      <c r="B96" s="424"/>
      <c r="C96" s="286"/>
      <c r="D96" s="30"/>
      <c r="E96" s="28" t="s">
        <v>59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177">
        <v>0</v>
      </c>
      <c r="U96" s="5"/>
      <c r="V96" s="177">
        <v>0</v>
      </c>
      <c r="W96" s="425"/>
      <c r="X96" s="35"/>
      <c r="Y96" s="35"/>
      <c r="Z96" s="45" t="s">
        <v>129</v>
      </c>
      <c r="AA96" s="46">
        <f t="shared" ref="AA96:AA100" si="15">+T96</f>
        <v>0</v>
      </c>
      <c r="AB96" s="35" t="s">
        <v>184</v>
      </c>
      <c r="AC96" s="46">
        <f>+V96</f>
        <v>0</v>
      </c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</row>
    <row r="97" spans="1:195" s="8" customFormat="1" ht="20.05" customHeight="1" x14ac:dyDescent="0.5">
      <c r="A97" s="35"/>
      <c r="B97" s="424"/>
      <c r="C97" s="286"/>
      <c r="D97" s="30"/>
      <c r="E97" s="28" t="s">
        <v>64</v>
      </c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177">
        <v>0</v>
      </c>
      <c r="U97" s="5"/>
      <c r="V97" s="177">
        <v>0</v>
      </c>
      <c r="W97" s="425"/>
      <c r="X97" s="35"/>
      <c r="Y97" s="35"/>
      <c r="Z97" s="45" t="s">
        <v>130</v>
      </c>
      <c r="AA97" s="46">
        <f t="shared" si="15"/>
        <v>0</v>
      </c>
      <c r="AB97" s="35" t="s">
        <v>185</v>
      </c>
      <c r="AC97" s="46">
        <f t="shared" ref="AC97:AC100" si="16">+V97</f>
        <v>0</v>
      </c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</row>
    <row r="98" spans="1:195" s="8" customFormat="1" ht="20.05" customHeight="1" x14ac:dyDescent="0.5">
      <c r="A98" s="35"/>
      <c r="B98" s="424"/>
      <c r="C98" s="286"/>
      <c r="D98" s="30"/>
      <c r="E98" s="28" t="s">
        <v>65</v>
      </c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177">
        <v>0</v>
      </c>
      <c r="U98" s="5"/>
      <c r="V98" s="177">
        <v>0</v>
      </c>
      <c r="W98" s="425"/>
      <c r="X98" s="35"/>
      <c r="Y98" s="35"/>
      <c r="Z98" s="45" t="s">
        <v>131</v>
      </c>
      <c r="AA98" s="46">
        <f t="shared" si="15"/>
        <v>0</v>
      </c>
      <c r="AB98" s="35" t="s">
        <v>186</v>
      </c>
      <c r="AC98" s="46">
        <f t="shared" si="16"/>
        <v>0</v>
      </c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</row>
    <row r="99" spans="1:195" s="8" customFormat="1" ht="20.05" customHeight="1" x14ac:dyDescent="0.5">
      <c r="A99" s="35"/>
      <c r="B99" s="424"/>
      <c r="C99" s="286"/>
      <c r="D99" s="30"/>
      <c r="E99" s="28" t="s">
        <v>364</v>
      </c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177">
        <v>0</v>
      </c>
      <c r="U99" s="5"/>
      <c r="V99" s="177">
        <v>0</v>
      </c>
      <c r="W99" s="425"/>
      <c r="X99" s="35"/>
      <c r="Y99" s="35"/>
      <c r="Z99" s="45" t="s">
        <v>132</v>
      </c>
      <c r="AA99" s="46">
        <f t="shared" si="15"/>
        <v>0</v>
      </c>
      <c r="AB99" s="35" t="s">
        <v>187</v>
      </c>
      <c r="AC99" s="46">
        <f t="shared" si="16"/>
        <v>0</v>
      </c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</row>
    <row r="100" spans="1:195" s="8" customFormat="1" ht="20.05" customHeight="1" x14ac:dyDescent="0.5">
      <c r="A100" s="35"/>
      <c r="B100" s="424"/>
      <c r="C100" s="286"/>
      <c r="D100" s="30"/>
      <c r="E100" s="28" t="s">
        <v>2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177">
        <v>0</v>
      </c>
      <c r="U100" s="5"/>
      <c r="V100" s="177">
        <v>0</v>
      </c>
      <c r="W100" s="425"/>
      <c r="X100" s="35"/>
      <c r="Y100" s="35"/>
      <c r="Z100" s="45" t="s">
        <v>133</v>
      </c>
      <c r="AA100" s="46">
        <f t="shared" si="15"/>
        <v>0</v>
      </c>
      <c r="AB100" s="35" t="s">
        <v>188</v>
      </c>
      <c r="AC100" s="46">
        <f t="shared" si="16"/>
        <v>0</v>
      </c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</row>
    <row r="101" spans="1:195" ht="20.05" customHeight="1" thickBot="1" x14ac:dyDescent="0.55000000000000004">
      <c r="A101" s="32"/>
      <c r="B101" s="434"/>
      <c r="C101" s="435"/>
      <c r="D101" s="436"/>
      <c r="E101" s="437"/>
      <c r="F101" s="437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437"/>
      <c r="R101" s="437"/>
      <c r="S101" s="437"/>
      <c r="T101" s="437"/>
      <c r="U101" s="438"/>
      <c r="V101" s="437"/>
      <c r="W101" s="439"/>
    </row>
    <row r="102" spans="1:195" ht="20.05" customHeight="1" thickTop="1" x14ac:dyDescent="0.5">
      <c r="A102" s="32"/>
      <c r="B102" s="32"/>
      <c r="C102" s="287"/>
      <c r="D102" s="33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10"/>
      <c r="V102" s="32"/>
      <c r="W102" s="32"/>
    </row>
    <row r="103" spans="1:195" s="32" customFormat="1" x14ac:dyDescent="0.5">
      <c r="C103" s="287"/>
      <c r="D103" s="33"/>
      <c r="U103" s="10"/>
      <c r="Z103" s="41"/>
      <c r="AA103" s="42"/>
      <c r="AC103" s="42"/>
    </row>
    <row r="104" spans="1:195" s="32" customFormat="1" x14ac:dyDescent="0.5">
      <c r="C104" s="287"/>
      <c r="D104" s="33"/>
      <c r="U104" s="10"/>
      <c r="Z104" s="41"/>
      <c r="AA104" s="42"/>
      <c r="AC104" s="42"/>
    </row>
    <row r="105" spans="1:195" s="32" customFormat="1" x14ac:dyDescent="0.5">
      <c r="C105" s="287"/>
      <c r="D105" s="33"/>
      <c r="U105" s="10"/>
      <c r="Z105" s="41"/>
      <c r="AA105" s="42"/>
      <c r="AC105" s="42"/>
    </row>
    <row r="106" spans="1:195" s="32" customFormat="1" x14ac:dyDescent="0.5">
      <c r="C106" s="287"/>
      <c r="D106" s="33"/>
      <c r="U106" s="10"/>
      <c r="Z106" s="41"/>
      <c r="AA106" s="42"/>
      <c r="AC106" s="42"/>
    </row>
    <row r="107" spans="1:195" s="32" customFormat="1" x14ac:dyDescent="0.5">
      <c r="C107" s="287"/>
      <c r="D107" s="33"/>
      <c r="U107" s="10"/>
      <c r="Z107" s="41"/>
      <c r="AA107" s="42"/>
      <c r="AC107" s="42"/>
    </row>
    <row r="108" spans="1:195" s="32" customFormat="1" x14ac:dyDescent="0.5">
      <c r="C108" s="287"/>
      <c r="D108" s="33"/>
      <c r="U108" s="10"/>
      <c r="Z108" s="41"/>
      <c r="AA108" s="42"/>
      <c r="AC108" s="42"/>
    </row>
    <row r="109" spans="1:195" s="32" customFormat="1" x14ac:dyDescent="0.5">
      <c r="C109" s="287"/>
      <c r="D109" s="33"/>
      <c r="U109" s="10"/>
      <c r="Z109" s="41"/>
      <c r="AA109" s="42"/>
      <c r="AC109" s="42"/>
    </row>
    <row r="110" spans="1:195" s="32" customFormat="1" x14ac:dyDescent="0.5">
      <c r="C110" s="287"/>
      <c r="D110" s="33"/>
      <c r="U110" s="10"/>
      <c r="Z110" s="41"/>
      <c r="AA110" s="42"/>
      <c r="AC110" s="42"/>
    </row>
    <row r="111" spans="1:195" s="32" customFormat="1" x14ac:dyDescent="0.5">
      <c r="C111" s="287"/>
      <c r="D111" s="33"/>
      <c r="U111" s="10"/>
      <c r="Z111" s="41"/>
      <c r="AA111" s="42"/>
      <c r="AC111" s="42"/>
    </row>
    <row r="112" spans="1:195" s="32" customFormat="1" x14ac:dyDescent="0.5">
      <c r="C112" s="287"/>
      <c r="D112" s="33"/>
      <c r="U112" s="10"/>
      <c r="Z112" s="41"/>
      <c r="AA112" s="42"/>
      <c r="AC112" s="42"/>
    </row>
    <row r="113" spans="3:29" s="32" customFormat="1" x14ac:dyDescent="0.5">
      <c r="C113" s="287"/>
      <c r="D113" s="33"/>
      <c r="U113" s="10"/>
      <c r="Z113" s="41"/>
      <c r="AA113" s="42"/>
      <c r="AC113" s="42"/>
    </row>
    <row r="114" spans="3:29" s="32" customFormat="1" x14ac:dyDescent="0.5">
      <c r="C114" s="287"/>
      <c r="D114" s="33"/>
      <c r="U114" s="10"/>
      <c r="Z114" s="41"/>
      <c r="AA114" s="42"/>
      <c r="AC114" s="42"/>
    </row>
    <row r="115" spans="3:29" s="32" customFormat="1" x14ac:dyDescent="0.5">
      <c r="C115" s="287"/>
      <c r="D115" s="33"/>
      <c r="U115" s="10"/>
      <c r="Z115" s="41"/>
      <c r="AA115" s="42"/>
      <c r="AC115" s="42"/>
    </row>
    <row r="116" spans="3:29" s="32" customFormat="1" x14ac:dyDescent="0.5">
      <c r="C116" s="287"/>
      <c r="D116" s="33"/>
      <c r="U116" s="10"/>
      <c r="Z116" s="41"/>
      <c r="AA116" s="42"/>
      <c r="AC116" s="42"/>
    </row>
    <row r="117" spans="3:29" s="32" customFormat="1" x14ac:dyDescent="0.5">
      <c r="C117" s="287"/>
      <c r="D117" s="33"/>
      <c r="U117" s="10"/>
      <c r="Z117" s="41"/>
      <c r="AA117" s="42"/>
      <c r="AC117" s="42"/>
    </row>
    <row r="118" spans="3:29" s="32" customFormat="1" x14ac:dyDescent="0.5">
      <c r="C118" s="287"/>
      <c r="D118" s="33"/>
      <c r="U118" s="10"/>
      <c r="Z118" s="41"/>
      <c r="AA118" s="42"/>
      <c r="AC118" s="42"/>
    </row>
    <row r="119" spans="3:29" s="32" customFormat="1" x14ac:dyDescent="0.5">
      <c r="C119" s="287"/>
      <c r="D119" s="33"/>
      <c r="U119" s="10"/>
      <c r="Z119" s="41"/>
      <c r="AA119" s="42"/>
      <c r="AC119" s="42"/>
    </row>
    <row r="120" spans="3:29" s="32" customFormat="1" x14ac:dyDescent="0.5">
      <c r="C120" s="287"/>
      <c r="D120" s="33"/>
      <c r="U120" s="10"/>
      <c r="Z120" s="41"/>
      <c r="AA120" s="42"/>
      <c r="AC120" s="42"/>
    </row>
    <row r="121" spans="3:29" s="32" customFormat="1" x14ac:dyDescent="0.5">
      <c r="C121" s="287"/>
      <c r="D121" s="33"/>
      <c r="U121" s="10"/>
      <c r="Z121" s="41"/>
      <c r="AA121" s="42"/>
      <c r="AC121" s="42"/>
    </row>
    <row r="122" spans="3:29" s="32" customFormat="1" x14ac:dyDescent="0.5">
      <c r="C122" s="287"/>
      <c r="D122" s="33"/>
      <c r="U122" s="10"/>
      <c r="Z122" s="41"/>
      <c r="AA122" s="42"/>
      <c r="AC122" s="42"/>
    </row>
    <row r="123" spans="3:29" s="32" customFormat="1" x14ac:dyDescent="0.5">
      <c r="C123" s="287"/>
      <c r="D123" s="33"/>
      <c r="U123" s="10"/>
      <c r="Z123" s="41"/>
      <c r="AA123" s="42"/>
      <c r="AC123" s="42"/>
    </row>
    <row r="124" spans="3:29" s="32" customFormat="1" x14ac:dyDescent="0.5">
      <c r="C124" s="287"/>
      <c r="D124" s="33"/>
      <c r="U124" s="10"/>
      <c r="Z124" s="41"/>
      <c r="AA124" s="42"/>
      <c r="AC124" s="42"/>
    </row>
    <row r="125" spans="3:29" s="32" customFormat="1" x14ac:dyDescent="0.5">
      <c r="C125" s="287"/>
      <c r="D125" s="33"/>
      <c r="U125" s="10"/>
      <c r="Z125" s="41"/>
      <c r="AA125" s="42"/>
      <c r="AC125" s="42"/>
    </row>
    <row r="126" spans="3:29" s="32" customFormat="1" x14ac:dyDescent="0.5">
      <c r="C126" s="287"/>
      <c r="D126" s="33"/>
      <c r="U126" s="10"/>
      <c r="Z126" s="41"/>
      <c r="AA126" s="42"/>
      <c r="AC126" s="42"/>
    </row>
    <row r="127" spans="3:29" s="32" customFormat="1" x14ac:dyDescent="0.5">
      <c r="C127" s="287"/>
      <c r="D127" s="33"/>
      <c r="U127" s="10"/>
      <c r="Z127" s="41"/>
      <c r="AA127" s="42"/>
      <c r="AC127" s="42"/>
    </row>
    <row r="128" spans="3:29" s="32" customFormat="1" x14ac:dyDescent="0.5">
      <c r="C128" s="287"/>
      <c r="D128" s="33"/>
      <c r="U128" s="10"/>
      <c r="Z128" s="41"/>
      <c r="AA128" s="42"/>
      <c r="AC128" s="42"/>
    </row>
    <row r="129" spans="3:29" s="32" customFormat="1" x14ac:dyDescent="0.5">
      <c r="C129" s="287"/>
      <c r="D129" s="33"/>
      <c r="U129" s="10"/>
      <c r="Z129" s="41"/>
      <c r="AA129" s="42"/>
      <c r="AC129" s="42"/>
    </row>
    <row r="130" spans="3:29" s="32" customFormat="1" x14ac:dyDescent="0.5">
      <c r="C130" s="287"/>
      <c r="D130" s="33"/>
      <c r="U130" s="10"/>
      <c r="Z130" s="41"/>
      <c r="AA130" s="42"/>
      <c r="AC130" s="42"/>
    </row>
    <row r="131" spans="3:29" s="32" customFormat="1" x14ac:dyDescent="0.5">
      <c r="C131" s="287"/>
      <c r="D131" s="33"/>
      <c r="U131" s="10"/>
      <c r="Z131" s="41"/>
      <c r="AA131" s="42"/>
      <c r="AC131" s="42"/>
    </row>
    <row r="132" spans="3:29" s="32" customFormat="1" x14ac:dyDescent="0.5">
      <c r="C132" s="287"/>
      <c r="D132" s="33"/>
      <c r="U132" s="10"/>
      <c r="Z132" s="41"/>
      <c r="AA132" s="42"/>
      <c r="AC132" s="42"/>
    </row>
    <row r="133" spans="3:29" s="32" customFormat="1" x14ac:dyDescent="0.5">
      <c r="C133" s="287"/>
      <c r="D133" s="33"/>
      <c r="U133" s="10"/>
      <c r="Z133" s="41"/>
      <c r="AA133" s="42"/>
      <c r="AC133" s="42"/>
    </row>
    <row r="134" spans="3:29" s="32" customFormat="1" x14ac:dyDescent="0.5">
      <c r="C134" s="287"/>
      <c r="D134" s="33"/>
      <c r="U134" s="10"/>
      <c r="Z134" s="41"/>
      <c r="AA134" s="42"/>
      <c r="AC134" s="42"/>
    </row>
    <row r="135" spans="3:29" s="32" customFormat="1" x14ac:dyDescent="0.5">
      <c r="C135" s="287"/>
      <c r="D135" s="33"/>
      <c r="U135" s="10"/>
      <c r="Z135" s="41"/>
      <c r="AA135" s="42"/>
      <c r="AC135" s="42"/>
    </row>
    <row r="136" spans="3:29" s="32" customFormat="1" x14ac:dyDescent="0.5">
      <c r="C136" s="287"/>
      <c r="D136" s="33"/>
      <c r="U136" s="10"/>
      <c r="Z136" s="41"/>
      <c r="AA136" s="42"/>
      <c r="AC136" s="42"/>
    </row>
    <row r="137" spans="3:29" s="32" customFormat="1" x14ac:dyDescent="0.5">
      <c r="C137" s="287"/>
      <c r="D137" s="33"/>
      <c r="U137" s="10"/>
      <c r="Z137" s="41"/>
      <c r="AA137" s="42"/>
      <c r="AC137" s="42"/>
    </row>
    <row r="138" spans="3:29" s="32" customFormat="1" x14ac:dyDescent="0.5">
      <c r="C138" s="287"/>
      <c r="D138" s="33"/>
      <c r="U138" s="10"/>
      <c r="Z138" s="41"/>
      <c r="AA138" s="42"/>
      <c r="AC138" s="42"/>
    </row>
    <row r="139" spans="3:29" s="32" customFormat="1" x14ac:dyDescent="0.5">
      <c r="C139" s="287"/>
      <c r="D139" s="33"/>
      <c r="U139" s="10"/>
      <c r="Z139" s="41"/>
      <c r="AA139" s="42"/>
      <c r="AC139" s="42"/>
    </row>
    <row r="140" spans="3:29" s="32" customFormat="1" x14ac:dyDescent="0.5">
      <c r="C140" s="287"/>
      <c r="D140" s="33"/>
      <c r="U140" s="10"/>
      <c r="Z140" s="41"/>
      <c r="AA140" s="42"/>
      <c r="AC140" s="42"/>
    </row>
    <row r="141" spans="3:29" s="32" customFormat="1" x14ac:dyDescent="0.5">
      <c r="C141" s="287"/>
      <c r="D141" s="33"/>
      <c r="U141" s="10"/>
      <c r="Z141" s="41"/>
      <c r="AA141" s="42"/>
      <c r="AC141" s="42"/>
    </row>
    <row r="142" spans="3:29" s="32" customFormat="1" x14ac:dyDescent="0.5">
      <c r="C142" s="287"/>
      <c r="D142" s="33"/>
      <c r="U142" s="10"/>
      <c r="Z142" s="41"/>
      <c r="AA142" s="42"/>
      <c r="AC142" s="42"/>
    </row>
  </sheetData>
  <sheetProtection algorithmName="SHA-512" hashValue="dqBE6Wx1Pnyix465nl0ccDB1zhaCEVCUVZIxKJ66Hs03EbWq9beqBZ8gtaOZ2K2Q6nL/RUYQ4D/sS5P3zLduTg==" saltValue="BaUzlIUEqWrZh4XzFegHEQ==" spinCount="100000" sheet="1" objects="1" scenarios="1"/>
  <customSheetViews>
    <customSheetView guid="{9D252002-63D1-46A9-A8A8-616C0A2324C9}" scale="90" showPageBreaks="1" fitToPage="1" printArea="1" hiddenColumns="1">
      <pane xSplit="18" ySplit="5" topLeftCell="S6" activePane="bottomRight" state="frozen"/>
      <selection pane="bottomRight" activeCell="H9" sqref="H9"/>
      <rowBreaks count="2" manualBreakCount="2">
        <brk id="40" max="16383" man="1"/>
        <brk id="75" max="16383" man="1"/>
      </rowBreaks>
      <pageMargins left="0.25" right="0.25" top="0.75" bottom="0.75" header="0.3" footer="0.3"/>
      <printOptions horizontalCentered="1" gridLines="1"/>
      <pageSetup scale="85" fitToHeight="0" orientation="portrait" horizontalDpi="2400" verticalDpi="2400" r:id="rId1"/>
    </customSheetView>
    <customSheetView guid="{155D0125-D190-4352-8395-855FF3A70C6C}" scale="90" showPageBreaks="1" fitToPage="1" printArea="1" hiddenColumns="1">
      <pane xSplit="18" ySplit="5" topLeftCell="S6" activePane="bottomRight" state="frozen"/>
      <selection pane="bottomRight" activeCell="H9" sqref="H9"/>
      <rowBreaks count="2" manualBreakCount="2">
        <brk id="40" max="16383" man="1"/>
        <brk id="75" max="16383" man="1"/>
      </rowBreaks>
      <pageMargins left="0.25" right="0.25" top="0.75" bottom="0.75" header="0.3" footer="0.3"/>
      <printOptions horizontalCentered="1" gridLines="1"/>
      <pageSetup scale="85" fitToHeight="0" orientation="portrait" horizontalDpi="2400" verticalDpi="2400" r:id="rId2"/>
    </customSheetView>
  </customSheetViews>
  <mergeCells count="5">
    <mergeCell ref="S4:T4"/>
    <mergeCell ref="B5:J6"/>
    <mergeCell ref="R6:W6"/>
    <mergeCell ref="T42:V42"/>
    <mergeCell ref="T78:V78"/>
  </mergeCells>
  <conditionalFormatting sqref="T27">
    <cfRule type="expression" dxfId="3" priority="4">
      <formula>ABS($T$12-$T$27)&gt;0.01</formula>
    </cfRule>
  </conditionalFormatting>
  <conditionalFormatting sqref="T39">
    <cfRule type="expression" dxfId="2" priority="3">
      <formula>ABS($T$39-$T$12)&gt;0.01</formula>
    </cfRule>
  </conditionalFormatting>
  <conditionalFormatting sqref="V27">
    <cfRule type="expression" dxfId="1" priority="2">
      <formula>ABS($V$16-$V$27)&gt;0.01</formula>
    </cfRule>
  </conditionalFormatting>
  <conditionalFormatting sqref="V39">
    <cfRule type="expression" dxfId="0" priority="1">
      <formula>ABS($V$16-$V$39)&gt;0.01</formula>
    </cfRule>
  </conditionalFormatting>
  <dataValidations count="1">
    <dataValidation type="decimal" allowBlank="1" showErrorMessage="1" error="Max value is $10,000bn ($10tn) " sqref="T22:T26 V12:V15 V83:V90 V22:V26 V30:V31 V66:V75 T35:T36 V35:V36 T47:T60 V47:V60 S12:T12 T66:T75 T83:T90 T96:T100 T30:T31 V96:V100" xr:uid="{00000000-0002-0000-0200-000000000000}">
      <formula1>0</formula1>
      <formula2>10000</formula2>
    </dataValidation>
  </dataValidations>
  <printOptions horizontalCentered="1" verticalCentered="1"/>
  <pageMargins left="0.25" right="0.25" top="0.75" bottom="0.75" header="0.3" footer="0.3"/>
  <pageSetup scale="73" fitToHeight="0" orientation="portrait" horizontalDpi="2400" verticalDpi="2400" r:id="rId3"/>
  <rowBreaks count="2" manualBreakCount="2">
    <brk id="41" max="16383" man="1"/>
    <brk id="77" max="16383" man="1"/>
  </rowBreaks>
  <ignoredErrors>
    <ignoredError sqref="V12" unlocked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GM114"/>
  <sheetViews>
    <sheetView showGridLines="0" zoomScale="90" zoomScaleNormal="90" zoomScaleSheetLayoutView="104" workbookViewId="0">
      <pane ySplit="3" topLeftCell="A4" activePane="bottomLeft" state="frozen"/>
      <selection activeCell="A6" sqref="A6"/>
      <selection pane="bottomLeft" activeCell="A4" sqref="A4"/>
    </sheetView>
  </sheetViews>
  <sheetFormatPr defaultColWidth="8.734375" defaultRowHeight="12.3" x14ac:dyDescent="0.4"/>
  <cols>
    <col min="1" max="1" width="20.62890625" style="123" customWidth="1"/>
    <col min="2" max="2" width="3.5234375" style="123" customWidth="1"/>
    <col min="3" max="3" width="23.5234375" style="123" customWidth="1"/>
    <col min="4" max="7" width="11.5234375" style="123" customWidth="1"/>
    <col min="8" max="8" width="4.15625" style="123" customWidth="1"/>
    <col min="9" max="9" width="30.5234375" style="123" customWidth="1"/>
    <col min="10" max="10" width="15.5234375" style="123" customWidth="1"/>
    <col min="11" max="12" width="11.5234375" style="123" customWidth="1"/>
    <col min="13" max="13" width="3.5234375" style="123" customWidth="1"/>
    <col min="14" max="16384" width="8.734375" style="123"/>
  </cols>
  <sheetData>
    <row r="1" spans="1:195" ht="5.05" customHeight="1" thickBot="1" x14ac:dyDescent="0.45"/>
    <row r="2" spans="1:195" s="180" customFormat="1" ht="26.05" customHeight="1" thickTop="1" x14ac:dyDescent="0.4">
      <c r="A2" s="178"/>
      <c r="B2" s="342"/>
      <c r="C2" s="364"/>
      <c r="D2" s="364"/>
      <c r="E2" s="365"/>
      <c r="F2" s="365"/>
      <c r="G2" s="365"/>
      <c r="H2" s="365"/>
      <c r="I2" s="365"/>
      <c r="J2" s="365"/>
      <c r="K2" s="365"/>
      <c r="L2" s="365"/>
      <c r="M2" s="366"/>
      <c r="N2" s="178"/>
      <c r="O2" s="178"/>
      <c r="P2" s="178"/>
      <c r="Q2" s="178"/>
      <c r="R2" s="178"/>
      <c r="S2" s="178"/>
      <c r="T2" s="178"/>
      <c r="U2" s="179"/>
      <c r="V2" s="178"/>
      <c r="W2" s="178"/>
      <c r="X2" s="178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78"/>
      <c r="GE2" s="178"/>
      <c r="GF2" s="178"/>
      <c r="GG2" s="178"/>
      <c r="GH2" s="178"/>
      <c r="GI2" s="178"/>
      <c r="GJ2" s="178"/>
      <c r="GK2" s="178"/>
      <c r="GL2" s="178"/>
      <c r="GM2" s="178"/>
    </row>
    <row r="3" spans="1:195" s="181" customFormat="1" ht="38.049999999999997" customHeight="1" x14ac:dyDescent="0.4">
      <c r="B3" s="367"/>
      <c r="C3" s="368"/>
      <c r="D3" s="368"/>
      <c r="E3" s="369" t="str">
        <f>D7&amp;" - Manager Profile Data"</f>
        <v>ABC Asset Management - Manager Profile Data</v>
      </c>
      <c r="F3" s="368"/>
      <c r="G3" s="370"/>
      <c r="H3" s="370"/>
      <c r="I3" s="370"/>
      <c r="J3" s="370"/>
      <c r="K3" s="358"/>
      <c r="L3" s="334" t="s">
        <v>246</v>
      </c>
      <c r="M3" s="371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</row>
    <row r="4" spans="1:195" s="126" customFormat="1" ht="18" customHeight="1" x14ac:dyDescent="0.55000000000000004">
      <c r="B4" s="372" t="s">
        <v>245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373"/>
    </row>
    <row r="5" spans="1:195" ht="18" customHeight="1" x14ac:dyDescent="0.4">
      <c r="B5" s="374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6"/>
    </row>
    <row r="6" spans="1:195" ht="18" customHeight="1" x14ac:dyDescent="0.4">
      <c r="B6" s="374"/>
      <c r="C6" s="440"/>
      <c r="D6" s="441"/>
      <c r="E6" s="442"/>
      <c r="F6" s="443"/>
      <c r="G6" s="442"/>
      <c r="H6" s="375"/>
      <c r="I6" s="483" t="s">
        <v>307</v>
      </c>
      <c r="M6" s="378"/>
    </row>
    <row r="7" spans="1:195" ht="18" customHeight="1" x14ac:dyDescent="0.4">
      <c r="B7" s="374"/>
      <c r="C7" s="440" t="str">
        <f>"   "&amp;'4. Manager General Data'!D8</f>
        <v xml:space="preserve">   Firm Name</v>
      </c>
      <c r="D7" s="441" t="str">
        <f>+'4. Manager General Data'!E8</f>
        <v>ABC Asset Management</v>
      </c>
      <c r="E7" s="469"/>
      <c r="F7" s="468"/>
      <c r="G7" s="469"/>
      <c r="H7" s="375"/>
      <c r="M7" s="378"/>
    </row>
    <row r="8" spans="1:195" ht="18" customHeight="1" x14ac:dyDescent="0.4">
      <c r="B8" s="374"/>
      <c r="C8" s="440" t="str">
        <f>"   "&amp;'4. Manager General Data'!D9</f>
        <v xml:space="preserve">   Address</v>
      </c>
      <c r="D8" s="468" t="str">
        <f>+'4. Manager General Data'!E9</f>
        <v>1 ABC Way, NY, NY 10100</v>
      </c>
      <c r="E8" s="469"/>
      <c r="F8" s="468"/>
      <c r="G8" s="469"/>
      <c r="H8" s="375"/>
      <c r="I8" s="377" t="s">
        <v>24</v>
      </c>
      <c r="J8" s="377"/>
      <c r="K8" s="377"/>
      <c r="L8" s="380" t="s">
        <v>56</v>
      </c>
      <c r="M8" s="378"/>
    </row>
    <row r="9" spans="1:195" ht="18" customHeight="1" x14ac:dyDescent="0.4">
      <c r="B9" s="374"/>
      <c r="C9" s="440" t="str">
        <f>"   "&amp;'4. Manager General Data'!D10</f>
        <v xml:space="preserve">   Website</v>
      </c>
      <c r="D9" s="468" t="str">
        <f>+'4. Manager General Data'!E10</f>
        <v>www.abc.com</v>
      </c>
      <c r="E9" s="469"/>
      <c r="F9" s="468"/>
      <c r="G9" s="469"/>
      <c r="H9" s="375"/>
      <c r="I9" s="148" t="s">
        <v>31</v>
      </c>
      <c r="J9" s="149"/>
      <c r="K9" s="149"/>
      <c r="L9" s="150" t="str">
        <f>PROPER('4. Manager General Data'!L8)</f>
        <v>Y</v>
      </c>
      <c r="M9" s="378"/>
    </row>
    <row r="10" spans="1:195" ht="18" customHeight="1" x14ac:dyDescent="0.4">
      <c r="B10" s="374"/>
      <c r="C10" s="440"/>
      <c r="D10" s="468"/>
      <c r="E10" s="469"/>
      <c r="F10" s="468"/>
      <c r="G10" s="469"/>
      <c r="H10" s="375"/>
      <c r="I10" s="148" t="s">
        <v>257</v>
      </c>
      <c r="J10" s="149"/>
      <c r="K10" s="149"/>
      <c r="L10" s="150" t="str">
        <f>PROPER('4. Manager General Data'!L9)</f>
        <v>Y</v>
      </c>
      <c r="M10" s="378"/>
    </row>
    <row r="11" spans="1:195" ht="18" customHeight="1" x14ac:dyDescent="0.4">
      <c r="B11" s="374"/>
      <c r="C11" s="440" t="str">
        <f>"   "&amp;'4. Manager General Data'!D13</f>
        <v xml:space="preserve">   Contact</v>
      </c>
      <c r="D11" s="441" t="str">
        <f>+'4. Manager General Data'!E13</f>
        <v>First Last</v>
      </c>
      <c r="E11" s="469"/>
      <c r="F11" s="469"/>
      <c r="G11" s="469"/>
      <c r="H11" s="375"/>
      <c r="I11" s="148" t="s">
        <v>241</v>
      </c>
      <c r="J11" s="149"/>
      <c r="K11" s="149"/>
      <c r="L11" s="150" t="str">
        <f>PROPER('4. Manager General Data'!L10)</f>
        <v>Y</v>
      </c>
      <c r="M11" s="378"/>
    </row>
    <row r="12" spans="1:195" ht="18" customHeight="1" x14ac:dyDescent="0.4">
      <c r="B12" s="374"/>
      <c r="C12" s="440" t="str">
        <f>"   "&amp;'4. Manager General Data'!D14</f>
        <v xml:space="preserve">   Title</v>
      </c>
      <c r="D12" s="468" t="str">
        <f>+'4. Manager General Data'!E14</f>
        <v>Head of Sales</v>
      </c>
      <c r="E12" s="469"/>
      <c r="F12" s="469"/>
      <c r="G12" s="469"/>
      <c r="H12" s="375"/>
      <c r="I12" s="148" t="s">
        <v>239</v>
      </c>
      <c r="J12" s="149"/>
      <c r="K12" s="149"/>
      <c r="L12" s="150" t="str">
        <f>PROPER('4. Manager General Data'!L11)</f>
        <v>Y</v>
      </c>
      <c r="M12" s="378"/>
    </row>
    <row r="13" spans="1:195" ht="18" customHeight="1" x14ac:dyDescent="0.4">
      <c r="B13" s="374"/>
      <c r="C13" s="440" t="str">
        <f>"   "&amp;'4. Manager General Data'!D15</f>
        <v xml:space="preserve">   Email</v>
      </c>
      <c r="D13" s="468" t="str">
        <f>+'4. Manager General Data'!E15</f>
        <v>name@abc-am.com</v>
      </c>
      <c r="E13" s="469"/>
      <c r="F13" s="469"/>
      <c r="G13" s="469"/>
      <c r="H13" s="375"/>
      <c r="I13" s="148" t="s">
        <v>242</v>
      </c>
      <c r="J13" s="149"/>
      <c r="K13" s="149"/>
      <c r="L13" s="150" t="str">
        <f>PROPER('4. Manager General Data'!L12)</f>
        <v>Y</v>
      </c>
      <c r="M13" s="378"/>
    </row>
    <row r="14" spans="1:195" ht="18" customHeight="1" x14ac:dyDescent="0.4">
      <c r="B14" s="374"/>
      <c r="C14" s="440" t="str">
        <f>"   "&amp;'4. Manager General Data'!D16</f>
        <v xml:space="preserve">   Phone</v>
      </c>
      <c r="D14" s="468" t="str">
        <f>+'4. Manager General Data'!E16</f>
        <v>555-555-5555</v>
      </c>
      <c r="E14" s="469"/>
      <c r="F14" s="469"/>
      <c r="G14" s="469"/>
      <c r="H14" s="375"/>
      <c r="I14" s="148" t="s">
        <v>25</v>
      </c>
      <c r="J14" s="149"/>
      <c r="K14" s="149"/>
      <c r="L14" s="150" t="str">
        <f>PROPER('4. Manager General Data'!L13)</f>
        <v>Y</v>
      </c>
      <c r="M14" s="378"/>
    </row>
    <row r="15" spans="1:195" ht="18" customHeight="1" x14ac:dyDescent="0.4">
      <c r="B15" s="374"/>
      <c r="C15" s="440"/>
      <c r="D15" s="440"/>
      <c r="E15" s="440"/>
      <c r="F15" s="440"/>
      <c r="G15" s="440"/>
      <c r="H15" s="375"/>
      <c r="I15" s="148" t="s">
        <v>27</v>
      </c>
      <c r="J15" s="149"/>
      <c r="K15" s="149"/>
      <c r="L15" s="150" t="str">
        <f>PROPER('4. Manager General Data'!L14)</f>
        <v>Y</v>
      </c>
      <c r="M15" s="378"/>
    </row>
    <row r="16" spans="1:195" ht="18" customHeight="1" x14ac:dyDescent="0.4">
      <c r="B16" s="374"/>
      <c r="C16" s="375"/>
      <c r="D16" s="375"/>
      <c r="E16" s="375"/>
      <c r="F16" s="375"/>
      <c r="G16" s="375"/>
      <c r="H16" s="375"/>
      <c r="I16" s="148" t="s">
        <v>54</v>
      </c>
      <c r="J16" s="149"/>
      <c r="K16" s="149"/>
      <c r="L16" s="150" t="str">
        <f>PROPER('4. Manager General Data'!L15)</f>
        <v>Y</v>
      </c>
      <c r="M16" s="378"/>
    </row>
    <row r="17" spans="2:13" ht="18" customHeight="1" x14ac:dyDescent="0.4">
      <c r="B17" s="374"/>
      <c r="C17" s="377" t="s">
        <v>248</v>
      </c>
      <c r="D17" s="379"/>
      <c r="E17" s="379"/>
      <c r="F17" s="379"/>
      <c r="G17" s="380" t="s">
        <v>45</v>
      </c>
      <c r="H17" s="375"/>
      <c r="I17" s="148" t="s">
        <v>30</v>
      </c>
      <c r="J17" s="149"/>
      <c r="K17" s="149"/>
      <c r="L17" s="150" t="str">
        <f>PROPER('4. Manager General Data'!L16)</f>
        <v>Y</v>
      </c>
      <c r="M17" s="378"/>
    </row>
    <row r="18" spans="2:13" ht="18" customHeight="1" x14ac:dyDescent="0.4">
      <c r="B18" s="374"/>
      <c r="C18" s="186" t="s">
        <v>253</v>
      </c>
      <c r="D18" s="187"/>
      <c r="E18" s="188"/>
      <c r="F18" s="188"/>
      <c r="G18" s="189">
        <f>+'5. Manager AUM Data'!V12</f>
        <v>0</v>
      </c>
      <c r="H18" s="375"/>
      <c r="I18" s="148" t="s">
        <v>29</v>
      </c>
      <c r="J18" s="149"/>
      <c r="K18" s="149"/>
      <c r="L18" s="150" t="str">
        <f>PROPER('4. Manager General Data'!L17)</f>
        <v>Y</v>
      </c>
      <c r="M18" s="378"/>
    </row>
    <row r="19" spans="2:13" ht="18" customHeight="1" x14ac:dyDescent="0.4">
      <c r="B19" s="374"/>
      <c r="C19" s="151" t="s">
        <v>294</v>
      </c>
      <c r="D19" s="152"/>
      <c r="E19" s="152"/>
      <c r="F19" s="152"/>
      <c r="G19" s="153">
        <f>+'5. Manager AUM Data'!V13</f>
        <v>0</v>
      </c>
      <c r="H19" s="375"/>
      <c r="I19" s="148" t="s">
        <v>28</v>
      </c>
      <c r="J19" s="149"/>
      <c r="K19" s="149"/>
      <c r="L19" s="150" t="str">
        <f>PROPER('4. Manager General Data'!L18)</f>
        <v>Y</v>
      </c>
      <c r="M19" s="378"/>
    </row>
    <row r="20" spans="2:13" ht="18" customHeight="1" x14ac:dyDescent="0.4">
      <c r="B20" s="374"/>
      <c r="C20" s="151" t="str">
        <f>+'5. Manager AUM Data'!E14</f>
        <v>Insurance - Separate Account, VA/Unit Linked</v>
      </c>
      <c r="D20" s="154"/>
      <c r="E20" s="152"/>
      <c r="F20" s="152"/>
      <c r="G20" s="153">
        <f>+'5. Manager AUM Data'!V14</f>
        <v>0</v>
      </c>
      <c r="H20" s="375"/>
      <c r="I20" s="148" t="s">
        <v>69</v>
      </c>
      <c r="J20" s="149"/>
      <c r="K20" s="149"/>
      <c r="L20" s="150" t="str">
        <f>PROPER('4. Manager General Data'!L19)</f>
        <v>Y</v>
      </c>
      <c r="M20" s="378"/>
    </row>
    <row r="21" spans="2:13" ht="18" customHeight="1" x14ac:dyDescent="0.4">
      <c r="B21" s="374"/>
      <c r="C21" s="151" t="str">
        <f>+'5. Manager AUM Data'!E15</f>
        <v>All Other Firm AUM</v>
      </c>
      <c r="D21" s="154"/>
      <c r="E21" s="152"/>
      <c r="F21" s="152"/>
      <c r="G21" s="153">
        <f>+'5. Manager AUM Data'!V15</f>
        <v>0</v>
      </c>
      <c r="H21" s="375"/>
      <c r="I21" s="148" t="s">
        <v>55</v>
      </c>
      <c r="J21" s="149"/>
      <c r="K21" s="149"/>
      <c r="L21" s="150" t="str">
        <f>PROPER('4. Manager General Data'!L20)</f>
        <v>Y</v>
      </c>
      <c r="M21" s="378"/>
    </row>
    <row r="22" spans="2:13" ht="18" customHeight="1" x14ac:dyDescent="0.4">
      <c r="B22" s="374"/>
      <c r="C22" s="165" t="str">
        <f>+'5. Manager AUM Data'!E16</f>
        <v xml:space="preserve">  Total Firm Assets</v>
      </c>
      <c r="D22" s="154"/>
      <c r="E22" s="152"/>
      <c r="F22" s="152"/>
      <c r="G22" s="153">
        <f>SUM(G18:G21)</f>
        <v>0</v>
      </c>
      <c r="H22" s="375"/>
      <c r="I22" s="148" t="s">
        <v>195</v>
      </c>
      <c r="J22" s="149"/>
      <c r="K22" s="149"/>
      <c r="L22" s="150" t="str">
        <f>PROPER('4. Manager General Data'!L21)</f>
        <v>Y</v>
      </c>
      <c r="M22" s="382"/>
    </row>
    <row r="23" spans="2:13" ht="18" customHeight="1" x14ac:dyDescent="0.4">
      <c r="B23" s="374"/>
      <c r="C23" s="128"/>
      <c r="D23" s="128"/>
      <c r="E23" s="128"/>
      <c r="F23" s="128"/>
      <c r="G23" s="128"/>
      <c r="H23" s="375"/>
      <c r="I23" s="128"/>
      <c r="J23" s="128"/>
      <c r="K23" s="128"/>
      <c r="L23" s="129"/>
      <c r="M23" s="378"/>
    </row>
    <row r="24" spans="2:13" ht="18" customHeight="1" x14ac:dyDescent="0.4">
      <c r="B24" s="374"/>
      <c r="C24" s="377" t="s">
        <v>249</v>
      </c>
      <c r="D24" s="377"/>
      <c r="E24" s="377"/>
      <c r="F24" s="380" t="s">
        <v>235</v>
      </c>
      <c r="G24" s="380" t="s">
        <v>43</v>
      </c>
      <c r="H24" s="375"/>
      <c r="I24" s="377" t="s">
        <v>250</v>
      </c>
      <c r="J24" s="377"/>
      <c r="K24" s="377"/>
      <c r="L24" s="381" t="s">
        <v>44</v>
      </c>
      <c r="M24" s="378"/>
    </row>
    <row r="25" spans="2:13" ht="18" customHeight="1" x14ac:dyDescent="0.4">
      <c r="B25" s="374"/>
      <c r="C25" s="151" t="str">
        <f>+'5. Manager AUM Data'!E22</f>
        <v>North America</v>
      </c>
      <c r="D25" s="152"/>
      <c r="E25" s="152"/>
      <c r="F25" s="153">
        <f>+'5. Manager AUM Data'!T22</f>
        <v>0</v>
      </c>
      <c r="G25" s="153">
        <f>+'5. Manager AUM Data'!V22</f>
        <v>0</v>
      </c>
      <c r="H25" s="375"/>
      <c r="I25" s="155" t="str">
        <f>+'4. Manager General Data'!D28</f>
        <v>Life</v>
      </c>
      <c r="J25" s="156"/>
      <c r="K25" s="156"/>
      <c r="L25" s="157">
        <f>+'4. Manager General Data'!G28</f>
        <v>0</v>
      </c>
      <c r="M25" s="378"/>
    </row>
    <row r="26" spans="2:13" ht="18" customHeight="1" x14ac:dyDescent="0.4">
      <c r="B26" s="374"/>
      <c r="C26" s="151" t="str">
        <f>+'5. Manager AUM Data'!E23</f>
        <v>Europe &amp; UK</v>
      </c>
      <c r="D26" s="152"/>
      <c r="E26" s="152"/>
      <c r="F26" s="153">
        <f>+'5. Manager AUM Data'!T23</f>
        <v>0</v>
      </c>
      <c r="G26" s="153">
        <f>+'5. Manager AUM Data'!V23</f>
        <v>0</v>
      </c>
      <c r="H26" s="375"/>
      <c r="I26" s="155" t="str">
        <f>+'4. Manager General Data'!D29</f>
        <v>Heath</v>
      </c>
      <c r="J26" s="152"/>
      <c r="K26" s="152"/>
      <c r="L26" s="157">
        <f>+'4. Manager General Data'!G29</f>
        <v>0</v>
      </c>
      <c r="M26" s="378"/>
    </row>
    <row r="27" spans="2:13" s="164" customFormat="1" ht="18" customHeight="1" x14ac:dyDescent="0.55000000000000004">
      <c r="B27" s="383"/>
      <c r="C27" s="151" t="str">
        <f>+'5. Manager AUM Data'!E24</f>
        <v>APAC</v>
      </c>
      <c r="D27" s="152"/>
      <c r="E27" s="152"/>
      <c r="F27" s="153">
        <f>+'5. Manager AUM Data'!T24</f>
        <v>0</v>
      </c>
      <c r="G27" s="153">
        <f>+'5. Manager AUM Data'!V24</f>
        <v>0</v>
      </c>
      <c r="H27" s="379"/>
      <c r="I27" s="155" t="str">
        <f>+'4. Manager General Data'!D30</f>
        <v>Property Casualty</v>
      </c>
      <c r="J27" s="156"/>
      <c r="K27" s="156"/>
      <c r="L27" s="157">
        <f>+'4. Manager General Data'!G30</f>
        <v>0</v>
      </c>
      <c r="M27" s="378"/>
    </row>
    <row r="28" spans="2:13" s="127" customFormat="1" ht="18" customHeight="1" x14ac:dyDescent="0.55000000000000004">
      <c r="B28" s="384"/>
      <c r="C28" s="151" t="str">
        <f>+'5. Manager AUM Data'!E25</f>
        <v>Offshore</v>
      </c>
      <c r="D28" s="152"/>
      <c r="E28" s="152"/>
      <c r="F28" s="153">
        <f>+'5. Manager AUM Data'!T25</f>
        <v>0</v>
      </c>
      <c r="G28" s="153">
        <f>+'5. Manager AUM Data'!V25</f>
        <v>0</v>
      </c>
      <c r="H28" s="128"/>
      <c r="I28" s="155" t="str">
        <f>+'4. Manager General Data'!D31</f>
        <v>Reinsurance (All Lines)</v>
      </c>
      <c r="J28" s="156"/>
      <c r="K28" s="156"/>
      <c r="L28" s="157">
        <f>+'4. Manager General Data'!G31</f>
        <v>0</v>
      </c>
      <c r="M28" s="378"/>
    </row>
    <row r="29" spans="2:13" s="127" customFormat="1" ht="18" customHeight="1" x14ac:dyDescent="0.55000000000000004">
      <c r="B29" s="384"/>
      <c r="C29" s="151" t="str">
        <f>+'5. Manager AUM Data'!E26</f>
        <v>Other</v>
      </c>
      <c r="D29" s="152"/>
      <c r="E29" s="152"/>
      <c r="F29" s="153">
        <f>+'5. Manager AUM Data'!T26</f>
        <v>0</v>
      </c>
      <c r="G29" s="153">
        <f>+'5. Manager AUM Data'!V26</f>
        <v>0</v>
      </c>
      <c r="H29" s="128"/>
      <c r="I29" s="155" t="str">
        <f>+'4. Manager General Data'!D32</f>
        <v>Multi-Line</v>
      </c>
      <c r="J29" s="156"/>
      <c r="K29" s="156"/>
      <c r="L29" s="157">
        <f>+'4. Manager General Data'!G32</f>
        <v>0</v>
      </c>
      <c r="M29" s="385"/>
    </row>
    <row r="30" spans="2:13" s="127" customFormat="1" ht="18" customHeight="1" x14ac:dyDescent="0.55000000000000004">
      <c r="B30" s="384"/>
      <c r="C30" s="128"/>
      <c r="D30" s="128"/>
      <c r="E30" s="128"/>
      <c r="F30" s="128"/>
      <c r="G30" s="128"/>
      <c r="H30" s="128"/>
      <c r="I30" s="155" t="str">
        <f>+'4. Manager General Data'!D33</f>
        <v>Other</v>
      </c>
      <c r="J30" s="156"/>
      <c r="K30" s="156"/>
      <c r="L30" s="157">
        <f>+'4. Manager General Data'!G33</f>
        <v>0</v>
      </c>
      <c r="M30" s="378"/>
    </row>
    <row r="31" spans="2:13" s="127" customFormat="1" ht="18" customHeight="1" x14ac:dyDescent="0.55000000000000004">
      <c r="B31" s="384"/>
      <c r="C31" s="128"/>
      <c r="D31" s="128"/>
      <c r="E31" s="128"/>
      <c r="F31" s="128"/>
      <c r="G31" s="128"/>
      <c r="H31" s="128"/>
      <c r="I31" s="155" t="str">
        <f>+'4. Manager General Data'!D34</f>
        <v xml:space="preserve">  Total</v>
      </c>
      <c r="J31" s="156"/>
      <c r="K31" s="156"/>
      <c r="L31" s="157">
        <f>SUM(L25:L30)</f>
        <v>0</v>
      </c>
      <c r="M31" s="378"/>
    </row>
    <row r="32" spans="2:13" s="127" customFormat="1" ht="18" customHeight="1" x14ac:dyDescent="0.55000000000000004">
      <c r="B32" s="384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378"/>
    </row>
    <row r="33" spans="2:14" s="127" customFormat="1" ht="18" customHeight="1" x14ac:dyDescent="0.55000000000000004">
      <c r="B33" s="384"/>
      <c r="C33" s="128"/>
      <c r="D33" s="128"/>
      <c r="E33" s="128"/>
      <c r="F33" s="128"/>
      <c r="G33" s="128"/>
      <c r="H33" s="128"/>
      <c r="I33" s="377" t="s">
        <v>251</v>
      </c>
      <c r="J33" s="377"/>
      <c r="K33" s="377"/>
      <c r="L33" s="380" t="s">
        <v>44</v>
      </c>
      <c r="M33" s="378"/>
    </row>
    <row r="34" spans="2:14" s="127" customFormat="1" ht="18" customHeight="1" x14ac:dyDescent="0.55000000000000004">
      <c r="B34" s="384"/>
      <c r="C34" s="128"/>
      <c r="D34" s="128"/>
      <c r="E34" s="128"/>
      <c r="F34" s="128"/>
      <c r="G34" s="128"/>
      <c r="H34" s="128"/>
      <c r="I34" s="155" t="str">
        <f>+'4. Manager General Data'!I28</f>
        <v>&gt;$10bn</v>
      </c>
      <c r="J34" s="152"/>
      <c r="K34" s="152"/>
      <c r="L34" s="157">
        <f>+'4. Manager General Data'!L28</f>
        <v>0</v>
      </c>
      <c r="M34" s="378"/>
    </row>
    <row r="35" spans="2:14" s="127" customFormat="1" ht="18" customHeight="1" x14ac:dyDescent="0.55000000000000004">
      <c r="B35" s="384"/>
      <c r="C35" s="128"/>
      <c r="D35" s="128"/>
      <c r="E35" s="128"/>
      <c r="F35" s="128"/>
      <c r="G35" s="128"/>
      <c r="H35" s="128"/>
      <c r="I35" s="155" t="str">
        <f>+'4. Manager General Data'!I29</f>
        <v>$5bn-$10bn</v>
      </c>
      <c r="J35" s="152"/>
      <c r="K35" s="152"/>
      <c r="L35" s="157">
        <f>+'4. Manager General Data'!L29</f>
        <v>0</v>
      </c>
      <c r="M35" s="378"/>
      <c r="N35" s="128"/>
    </row>
    <row r="36" spans="2:14" s="127" customFormat="1" ht="18" customHeight="1" x14ac:dyDescent="0.55000000000000004">
      <c r="B36" s="384"/>
      <c r="C36" s="128"/>
      <c r="D36" s="128"/>
      <c r="E36" s="128"/>
      <c r="F36" s="128"/>
      <c r="G36" s="128"/>
      <c r="H36" s="128"/>
      <c r="I36" s="155" t="str">
        <f>+'4. Manager General Data'!I30</f>
        <v>$1bn-$5bn</v>
      </c>
      <c r="J36" s="152"/>
      <c r="K36" s="152"/>
      <c r="L36" s="157">
        <f>+'4. Manager General Data'!L30</f>
        <v>0</v>
      </c>
      <c r="M36" s="378"/>
      <c r="N36" s="128"/>
    </row>
    <row r="37" spans="2:14" s="127" customFormat="1" ht="18" customHeight="1" x14ac:dyDescent="0.55000000000000004">
      <c r="B37" s="384"/>
      <c r="C37" s="128"/>
      <c r="D37" s="128"/>
      <c r="E37" s="128"/>
      <c r="F37" s="128"/>
      <c r="G37" s="128"/>
      <c r="H37" s="128"/>
      <c r="I37" s="155" t="str">
        <f>+'4. Manager General Data'!I31</f>
        <v>$200mn-$1bn</v>
      </c>
      <c r="J37" s="152"/>
      <c r="K37" s="152"/>
      <c r="L37" s="157">
        <f>+'4. Manager General Data'!L31</f>
        <v>0</v>
      </c>
      <c r="M37" s="378"/>
      <c r="N37" s="128"/>
    </row>
    <row r="38" spans="2:14" s="127" customFormat="1" ht="18" customHeight="1" x14ac:dyDescent="0.55000000000000004">
      <c r="B38" s="384"/>
      <c r="C38" s="128"/>
      <c r="D38" s="128"/>
      <c r="E38" s="128"/>
      <c r="F38" s="128"/>
      <c r="G38" s="128"/>
      <c r="H38" s="128"/>
      <c r="I38" s="155" t="str">
        <f>+'4. Manager General Data'!I32</f>
        <v>&lt;$200mn</v>
      </c>
      <c r="J38" s="152"/>
      <c r="K38" s="152"/>
      <c r="L38" s="157">
        <f>+'4. Manager General Data'!L32</f>
        <v>0</v>
      </c>
      <c r="M38" s="378"/>
      <c r="N38" s="128"/>
    </row>
    <row r="39" spans="2:14" s="127" customFormat="1" ht="18" customHeight="1" x14ac:dyDescent="0.55000000000000004">
      <c r="B39" s="384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378"/>
    </row>
    <row r="40" spans="2:14" s="133" customFormat="1" ht="18" customHeight="1" x14ac:dyDescent="0.55000000000000004">
      <c r="B40" s="372" t="s">
        <v>243</v>
      </c>
      <c r="C40" s="401"/>
      <c r="D40" s="401"/>
      <c r="E40" s="401"/>
      <c r="F40" s="401"/>
      <c r="G40" s="401"/>
      <c r="H40" s="401"/>
      <c r="I40" s="401"/>
      <c r="J40" s="401"/>
      <c r="K40" s="401"/>
      <c r="L40" s="401"/>
      <c r="M40" s="402"/>
    </row>
    <row r="41" spans="2:14" s="127" customFormat="1" ht="5.05" customHeight="1" x14ac:dyDescent="0.55000000000000004">
      <c r="B41" s="384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378"/>
    </row>
    <row r="42" spans="2:14" s="182" customFormat="1" ht="18" customHeight="1" x14ac:dyDescent="0.55000000000000004">
      <c r="B42" s="386"/>
      <c r="C42" s="377" t="s">
        <v>252</v>
      </c>
      <c r="D42" s="377"/>
      <c r="E42" s="380" t="s">
        <v>3</v>
      </c>
      <c r="F42" s="380" t="s">
        <v>4</v>
      </c>
      <c r="G42" s="380" t="s">
        <v>0</v>
      </c>
      <c r="H42" s="379"/>
      <c r="I42" s="377" t="s">
        <v>43</v>
      </c>
      <c r="J42" s="380" t="s">
        <v>3</v>
      </c>
      <c r="K42" s="380" t="s">
        <v>4</v>
      </c>
      <c r="L42" s="380" t="s">
        <v>0</v>
      </c>
      <c r="M42" s="387"/>
    </row>
    <row r="43" spans="2:14" s="127" customFormat="1" ht="18" customHeight="1" x14ac:dyDescent="0.55000000000000004">
      <c r="B43" s="384"/>
      <c r="C43" s="155" t="s">
        <v>5</v>
      </c>
      <c r="D43" s="152"/>
      <c r="E43" s="153">
        <f>+'5. Manager AUM Data'!T30</f>
        <v>0</v>
      </c>
      <c r="F43" s="153">
        <f>+'5. Manager AUM Data'!T31</f>
        <v>0</v>
      </c>
      <c r="G43" s="153">
        <f>SUM(E43:F43)</f>
        <v>0</v>
      </c>
      <c r="H43" s="128"/>
      <c r="I43" s="155" t="s">
        <v>5</v>
      </c>
      <c r="J43" s="153">
        <f>+'5. Manager AUM Data'!V30</f>
        <v>0</v>
      </c>
      <c r="K43" s="153">
        <f>+'5. Manager AUM Data'!V31</f>
        <v>0</v>
      </c>
      <c r="L43" s="153">
        <f>SUM(J43:K43)</f>
        <v>0</v>
      </c>
      <c r="M43" s="378"/>
    </row>
    <row r="44" spans="2:14" s="127" customFormat="1" ht="18" customHeight="1" x14ac:dyDescent="0.55000000000000004">
      <c r="B44" s="384"/>
      <c r="C44" s="155" t="s">
        <v>14</v>
      </c>
      <c r="D44" s="152"/>
      <c r="E44" s="153">
        <f>+'5. Manager AUM Data'!T35</f>
        <v>0</v>
      </c>
      <c r="F44" s="153">
        <f>+'5. Manager AUM Data'!T36</f>
        <v>0</v>
      </c>
      <c r="G44" s="153">
        <f>SUM(E44:F44)</f>
        <v>0</v>
      </c>
      <c r="H44" s="128"/>
      <c r="I44" s="155" t="s">
        <v>14</v>
      </c>
      <c r="J44" s="153">
        <f>+'5. Manager AUM Data'!V35</f>
        <v>0</v>
      </c>
      <c r="K44" s="153">
        <f>+'5. Manager AUM Data'!V36</f>
        <v>0</v>
      </c>
      <c r="L44" s="153">
        <f>SUM(J44:K44)</f>
        <v>0</v>
      </c>
      <c r="M44" s="378"/>
    </row>
    <row r="45" spans="2:14" s="127" customFormat="1" ht="18" customHeight="1" x14ac:dyDescent="0.55000000000000004">
      <c r="B45" s="384"/>
      <c r="C45" s="152" t="s">
        <v>22</v>
      </c>
      <c r="D45" s="152"/>
      <c r="E45" s="153">
        <f>SUM(E43:E44)</f>
        <v>0</v>
      </c>
      <c r="F45" s="153">
        <f>SUM(F43:F44)</f>
        <v>0</v>
      </c>
      <c r="G45" s="153">
        <f>SUM(G43:G44)</f>
        <v>0</v>
      </c>
      <c r="H45" s="128"/>
      <c r="I45" s="152" t="s">
        <v>22</v>
      </c>
      <c r="J45" s="153">
        <f>SUM(J43:J44)</f>
        <v>0</v>
      </c>
      <c r="K45" s="153">
        <f>SUM(K43:K44)</f>
        <v>0</v>
      </c>
      <c r="L45" s="153">
        <f>SUM(L43:L44)</f>
        <v>0</v>
      </c>
      <c r="M45" s="378"/>
    </row>
    <row r="46" spans="2:14" s="127" customFormat="1" ht="18" customHeight="1" x14ac:dyDescent="0.55000000000000004">
      <c r="B46" s="384"/>
      <c r="C46" s="128"/>
      <c r="D46" s="128"/>
      <c r="E46" s="130"/>
      <c r="F46" s="130"/>
      <c r="G46" s="130"/>
      <c r="H46" s="130"/>
      <c r="I46" s="128"/>
      <c r="J46" s="128"/>
      <c r="K46" s="130"/>
      <c r="L46" s="130"/>
      <c r="M46" s="378"/>
    </row>
    <row r="47" spans="2:14" s="127" customFormat="1" ht="18" customHeight="1" x14ac:dyDescent="0.55000000000000004">
      <c r="B47" s="372" t="s">
        <v>244</v>
      </c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2"/>
    </row>
    <row r="48" spans="2:14" s="127" customFormat="1" ht="5.05" customHeight="1" x14ac:dyDescent="0.55000000000000004">
      <c r="B48" s="384"/>
      <c r="C48" s="128"/>
      <c r="D48" s="128"/>
      <c r="E48" s="128"/>
      <c r="F48" s="128"/>
      <c r="G48" s="128"/>
      <c r="H48" s="128"/>
      <c r="I48" s="128"/>
      <c r="J48" s="128"/>
      <c r="K48" s="388"/>
      <c r="L48" s="130"/>
      <c r="M48" s="378"/>
    </row>
    <row r="49" spans="2:18" s="182" customFormat="1" ht="18" customHeight="1" x14ac:dyDescent="0.55000000000000004">
      <c r="B49" s="386"/>
      <c r="C49" s="389" t="s">
        <v>35</v>
      </c>
      <c r="D49" s="389"/>
      <c r="E49" s="390"/>
      <c r="F49" s="380" t="s">
        <v>235</v>
      </c>
      <c r="G49" s="380" t="s">
        <v>43</v>
      </c>
      <c r="H49" s="389"/>
      <c r="I49" s="389" t="s">
        <v>37</v>
      </c>
      <c r="J49" s="377"/>
      <c r="K49" s="380" t="s">
        <v>235</v>
      </c>
      <c r="L49" s="380" t="s">
        <v>43</v>
      </c>
      <c r="M49" s="387"/>
      <c r="O49" s="183"/>
    </row>
    <row r="50" spans="2:18" s="127" customFormat="1" ht="18" customHeight="1" x14ac:dyDescent="0.55000000000000004">
      <c r="B50" s="384"/>
      <c r="C50" s="155" t="str">
        <f>+'5. Manager AUM Data'!E47</f>
        <v>Cash/Short-Term</v>
      </c>
      <c r="D50" s="158"/>
      <c r="E50" s="192"/>
      <c r="F50" s="153">
        <f>+'5. Manager AUM Data'!T47</f>
        <v>0</v>
      </c>
      <c r="G50" s="153">
        <f>+'5. Manager AUM Data'!V47</f>
        <v>0</v>
      </c>
      <c r="H50" s="130"/>
      <c r="I50" s="151" t="str">
        <f>+'5. Manager AUM Data'!E66</f>
        <v>Large-Cap</v>
      </c>
      <c r="J50" s="152"/>
      <c r="K50" s="153">
        <f>+'5. Manager AUM Data'!T66</f>
        <v>0</v>
      </c>
      <c r="L50" s="153">
        <f>+'5. Manager AUM Data'!V66</f>
        <v>0</v>
      </c>
      <c r="M50" s="378"/>
      <c r="O50" s="132"/>
    </row>
    <row r="51" spans="2:18" s="127" customFormat="1" ht="18" customHeight="1" x14ac:dyDescent="0.55000000000000004">
      <c r="B51" s="384"/>
      <c r="C51" s="155" t="str">
        <f>+'5. Manager AUM Data'!E48</f>
        <v>Governments and Agencies</v>
      </c>
      <c r="D51" s="158"/>
      <c r="E51" s="192"/>
      <c r="F51" s="153">
        <f>+'5. Manager AUM Data'!T48</f>
        <v>0</v>
      </c>
      <c r="G51" s="153">
        <f>+'5. Manager AUM Data'!V48</f>
        <v>0</v>
      </c>
      <c r="H51" s="130"/>
      <c r="I51" s="151" t="str">
        <f>+'5. Manager AUM Data'!E67</f>
        <v>Mid-Cap</v>
      </c>
      <c r="J51" s="152"/>
      <c r="K51" s="153">
        <f>+'5. Manager AUM Data'!T67</f>
        <v>0</v>
      </c>
      <c r="L51" s="153">
        <f>+'5. Manager AUM Data'!V67</f>
        <v>0</v>
      </c>
      <c r="M51" s="378"/>
      <c r="O51" s="132"/>
    </row>
    <row r="52" spans="2:18" s="127" customFormat="1" ht="18" customHeight="1" x14ac:dyDescent="0.55000000000000004">
      <c r="B52" s="384"/>
      <c r="C52" s="155" t="str">
        <f>+'5. Manager AUM Data'!E49</f>
        <v>Corporates</v>
      </c>
      <c r="D52" s="158"/>
      <c r="E52" s="192"/>
      <c r="F52" s="153">
        <f>+'5. Manager AUM Data'!T49</f>
        <v>0</v>
      </c>
      <c r="G52" s="153">
        <f>+'5. Manager AUM Data'!V49</f>
        <v>0</v>
      </c>
      <c r="H52" s="130"/>
      <c r="I52" s="151" t="str">
        <f>+'5. Manager AUM Data'!E68</f>
        <v>Small-Cap</v>
      </c>
      <c r="J52" s="152"/>
      <c r="K52" s="153">
        <f>+'5. Manager AUM Data'!T68</f>
        <v>0</v>
      </c>
      <c r="L52" s="153">
        <f>+'5. Manager AUM Data'!V68</f>
        <v>0</v>
      </c>
      <c r="M52" s="378"/>
      <c r="O52" s="130"/>
    </row>
    <row r="53" spans="2:18" s="127" customFormat="1" ht="18" customHeight="1" x14ac:dyDescent="0.55000000000000004">
      <c r="B53" s="384"/>
      <c r="C53" s="155" t="str">
        <f>+'5. Manager AUM Data'!E50</f>
        <v>Municipals, Tax-Preferenced</v>
      </c>
      <c r="D53" s="158"/>
      <c r="E53" s="192"/>
      <c r="F53" s="153">
        <f>+'5. Manager AUM Data'!T50</f>
        <v>0</v>
      </c>
      <c r="G53" s="153">
        <f>+'5. Manager AUM Data'!V50</f>
        <v>0</v>
      </c>
      <c r="H53" s="130"/>
      <c r="I53" s="151" t="str">
        <f>+'5. Manager AUM Data'!E69</f>
        <v>Global Developed Markets</v>
      </c>
      <c r="J53" s="152"/>
      <c r="K53" s="153">
        <f>+'5. Manager AUM Data'!T69</f>
        <v>0</v>
      </c>
      <c r="L53" s="153">
        <f>+'5. Manager AUM Data'!V69</f>
        <v>0</v>
      </c>
      <c r="M53" s="378"/>
      <c r="O53" s="132"/>
    </row>
    <row r="54" spans="2:18" s="127" customFormat="1" ht="18" customHeight="1" x14ac:dyDescent="0.55000000000000004">
      <c r="B54" s="384"/>
      <c r="C54" s="155" t="str">
        <f>+'5. Manager AUM Data'!E51</f>
        <v>Municipals, Taxable</v>
      </c>
      <c r="D54" s="158"/>
      <c r="E54" s="192"/>
      <c r="F54" s="153">
        <f>+'5. Manager AUM Data'!T51</f>
        <v>0</v>
      </c>
      <c r="G54" s="153">
        <f>+'5. Manager AUM Data'!V51</f>
        <v>0</v>
      </c>
      <c r="H54" s="130"/>
      <c r="I54" s="151" t="str">
        <f>+'5. Manager AUM Data'!E70</f>
        <v>Emerging Markets</v>
      </c>
      <c r="J54" s="152"/>
      <c r="K54" s="153">
        <f>+'5. Manager AUM Data'!T70</f>
        <v>0</v>
      </c>
      <c r="L54" s="153">
        <f>+'5. Manager AUM Data'!V70</f>
        <v>0</v>
      </c>
      <c r="M54" s="378"/>
      <c r="O54" s="132"/>
    </row>
    <row r="55" spans="2:18" s="127" customFormat="1" ht="18" customHeight="1" x14ac:dyDescent="0.55000000000000004">
      <c r="B55" s="384"/>
      <c r="C55" s="155" t="str">
        <f>+'5. Manager AUM Data'!E52</f>
        <v>Securitized, RMBS</v>
      </c>
      <c r="D55" s="158"/>
      <c r="E55" s="192"/>
      <c r="F55" s="153">
        <f>+'5. Manager AUM Data'!T52</f>
        <v>0</v>
      </c>
      <c r="G55" s="153">
        <f>+'5. Manager AUM Data'!V52</f>
        <v>0</v>
      </c>
      <c r="H55" s="130"/>
      <c r="I55" s="151" t="str">
        <f>+'5. Manager AUM Data'!E71</f>
        <v>Quant/Smart Beta</v>
      </c>
      <c r="J55" s="152"/>
      <c r="K55" s="153">
        <f>+'5. Manager AUM Data'!T71</f>
        <v>0</v>
      </c>
      <c r="L55" s="153">
        <f>+'5. Manager AUM Data'!V71</f>
        <v>0</v>
      </c>
      <c r="M55" s="378"/>
      <c r="O55" s="132"/>
    </row>
    <row r="56" spans="2:18" s="127" customFormat="1" ht="18" customHeight="1" x14ac:dyDescent="0.55000000000000004">
      <c r="B56" s="384"/>
      <c r="C56" s="155" t="str">
        <f>+'5. Manager AUM Data'!E53</f>
        <v>Securitized, All Other</v>
      </c>
      <c r="D56" s="158"/>
      <c r="E56" s="192"/>
      <c r="F56" s="153">
        <f>+'5. Manager AUM Data'!T53</f>
        <v>0</v>
      </c>
      <c r="G56" s="153">
        <f>+'5. Manager AUM Data'!V53</f>
        <v>0</v>
      </c>
      <c r="H56" s="130"/>
      <c r="I56" s="151" t="str">
        <f>+'5. Manager AUM Data'!E72</f>
        <v>Mkt Neutral / Long-Short / Liquid Alts</v>
      </c>
      <c r="J56" s="152"/>
      <c r="K56" s="153">
        <f>+'5. Manager AUM Data'!T72</f>
        <v>0</v>
      </c>
      <c r="L56" s="153">
        <f>+'5. Manager AUM Data'!V72</f>
        <v>0</v>
      </c>
      <c r="M56" s="378"/>
      <c r="O56" s="132"/>
    </row>
    <row r="57" spans="2:18" s="127" customFormat="1" ht="18" customHeight="1" x14ac:dyDescent="0.55000000000000004">
      <c r="B57" s="384"/>
      <c r="C57" s="155" t="str">
        <f>+'5. Manager AUM Data'!E54</f>
        <v>Convertibles</v>
      </c>
      <c r="D57" s="158"/>
      <c r="E57" s="192"/>
      <c r="F57" s="153">
        <f>+'5. Manager AUM Data'!T54</f>
        <v>0</v>
      </c>
      <c r="G57" s="153">
        <f>+'5. Manager AUM Data'!V54</f>
        <v>0</v>
      </c>
      <c r="H57" s="130"/>
      <c r="I57" s="151" t="str">
        <f>+'5. Manager AUM Data'!E73</f>
        <v>Dividend-Tilt</v>
      </c>
      <c r="J57" s="152"/>
      <c r="K57" s="153">
        <f>+'5. Manager AUM Data'!T73</f>
        <v>0</v>
      </c>
      <c r="L57" s="153">
        <f>+'5. Manager AUM Data'!V73</f>
        <v>0</v>
      </c>
      <c r="M57" s="378"/>
      <c r="O57" s="130"/>
    </row>
    <row r="58" spans="2:18" s="127" customFormat="1" ht="18" customHeight="1" x14ac:dyDescent="0.55000000000000004">
      <c r="B58" s="384"/>
      <c r="C58" s="155" t="str">
        <f>+'5. Manager AUM Data'!E55</f>
        <v>High Yield</v>
      </c>
      <c r="D58" s="158"/>
      <c r="E58" s="192"/>
      <c r="F58" s="153">
        <f>+'5. Manager AUM Data'!T55</f>
        <v>0</v>
      </c>
      <c r="G58" s="153">
        <f>+'5. Manager AUM Data'!V55</f>
        <v>0</v>
      </c>
      <c r="H58" s="130"/>
      <c r="I58" s="151" t="str">
        <f>+'5. Manager AUM Data'!E74</f>
        <v>Passive SMAs</v>
      </c>
      <c r="J58" s="152"/>
      <c r="K58" s="153">
        <f>+'5. Manager AUM Data'!T74</f>
        <v>0</v>
      </c>
      <c r="L58" s="153">
        <f>+'5. Manager AUM Data'!V74</f>
        <v>0</v>
      </c>
      <c r="M58" s="378"/>
      <c r="O58" s="132"/>
    </row>
    <row r="59" spans="2:18" s="127" customFormat="1" ht="18" customHeight="1" x14ac:dyDescent="0.55000000000000004">
      <c r="B59" s="384"/>
      <c r="C59" s="155" t="str">
        <f>+'5. Manager AUM Data'!E56</f>
        <v>Bank/Leveraged Loans</v>
      </c>
      <c r="D59" s="158"/>
      <c r="E59" s="192"/>
      <c r="F59" s="153">
        <f>+'5. Manager AUM Data'!T56</f>
        <v>0</v>
      </c>
      <c r="G59" s="153">
        <f>+'5. Manager AUM Data'!V56</f>
        <v>0</v>
      </c>
      <c r="H59" s="130"/>
      <c r="I59" s="151" t="str">
        <f>+'5. Manager AUM Data'!E75</f>
        <v>Other</v>
      </c>
      <c r="J59" s="152"/>
      <c r="K59" s="153">
        <f>+'5. Manager AUM Data'!T75</f>
        <v>0</v>
      </c>
      <c r="L59" s="153">
        <f>+'5. Manager AUM Data'!V75</f>
        <v>0</v>
      </c>
      <c r="M59" s="378"/>
      <c r="O59" s="132"/>
    </row>
    <row r="60" spans="2:18" s="127" customFormat="1" ht="18" customHeight="1" x14ac:dyDescent="0.55000000000000004">
      <c r="B60" s="384"/>
      <c r="C60" s="155" t="str">
        <f>+'5. Manager AUM Data'!E57</f>
        <v>CLOs</v>
      </c>
      <c r="D60" s="158"/>
      <c r="E60" s="192"/>
      <c r="F60" s="153">
        <f>+'5. Manager AUM Data'!T57</f>
        <v>0</v>
      </c>
      <c r="G60" s="153">
        <f>+'5. Manager AUM Data'!V57</f>
        <v>0</v>
      </c>
      <c r="H60" s="130"/>
      <c r="I60" s="130"/>
      <c r="J60" s="128"/>
      <c r="K60" s="130"/>
      <c r="L60" s="130"/>
      <c r="M60" s="378"/>
      <c r="O60" s="132"/>
      <c r="R60" s="132"/>
    </row>
    <row r="61" spans="2:18" s="127" customFormat="1" ht="18" customHeight="1" x14ac:dyDescent="0.55000000000000004">
      <c r="B61" s="384"/>
      <c r="C61" s="155" t="str">
        <f>+'5. Manager AUM Data'!E58</f>
        <v>Emerging Markets, Sovereigns</v>
      </c>
      <c r="D61" s="158"/>
      <c r="E61" s="192"/>
      <c r="F61" s="153">
        <f>+'5. Manager AUM Data'!T58</f>
        <v>0</v>
      </c>
      <c r="G61" s="153">
        <f>+'5. Manager AUM Data'!V58</f>
        <v>0</v>
      </c>
      <c r="H61" s="130"/>
      <c r="I61" s="128"/>
      <c r="J61" s="128"/>
      <c r="K61" s="128"/>
      <c r="L61" s="128"/>
      <c r="M61" s="378"/>
      <c r="O61" s="132"/>
      <c r="R61" s="132"/>
    </row>
    <row r="62" spans="2:18" s="127" customFormat="1" ht="18" customHeight="1" x14ac:dyDescent="0.55000000000000004">
      <c r="B62" s="384"/>
      <c r="C62" s="155" t="str">
        <f>+'5. Manager AUM Data'!E59</f>
        <v>Emerging Markets, Corporates</v>
      </c>
      <c r="D62" s="158"/>
      <c r="E62" s="192"/>
      <c r="F62" s="153">
        <f>+'5. Manager AUM Data'!T59</f>
        <v>0</v>
      </c>
      <c r="G62" s="153">
        <f>+'5. Manager AUM Data'!V59</f>
        <v>0</v>
      </c>
      <c r="H62" s="130"/>
      <c r="I62" s="128"/>
      <c r="J62" s="128"/>
      <c r="K62" s="128"/>
      <c r="L62" s="128"/>
      <c r="M62" s="378"/>
      <c r="O62" s="132"/>
      <c r="R62" s="132"/>
    </row>
    <row r="63" spans="2:18" s="127" customFormat="1" ht="18" customHeight="1" x14ac:dyDescent="0.55000000000000004">
      <c r="B63" s="384"/>
      <c r="C63" s="155" t="str">
        <f>+'5. Manager AUM Data'!E60</f>
        <v>Other</v>
      </c>
      <c r="D63" s="158"/>
      <c r="E63" s="192"/>
      <c r="F63" s="153">
        <f>+'5. Manager AUM Data'!T60</f>
        <v>0</v>
      </c>
      <c r="G63" s="153">
        <f>+'5. Manager AUM Data'!V60</f>
        <v>0</v>
      </c>
      <c r="H63" s="130"/>
      <c r="I63" s="128"/>
      <c r="J63" s="128"/>
      <c r="K63" s="128"/>
      <c r="L63" s="128"/>
      <c r="M63" s="378"/>
      <c r="O63" s="132"/>
      <c r="R63" s="132"/>
    </row>
    <row r="64" spans="2:18" s="127" customFormat="1" ht="18" customHeight="1" x14ac:dyDescent="0.55000000000000004">
      <c r="B64" s="384"/>
      <c r="C64" s="128"/>
      <c r="D64" s="128"/>
      <c r="E64" s="128"/>
      <c r="F64" s="128"/>
      <c r="G64" s="128"/>
      <c r="H64" s="130"/>
      <c r="I64" s="128"/>
      <c r="J64" s="128"/>
      <c r="K64" s="128"/>
      <c r="L64" s="128"/>
      <c r="M64" s="378"/>
      <c r="O64" s="132"/>
      <c r="R64" s="132"/>
    </row>
    <row r="65" spans="2:18" s="185" customFormat="1" ht="18" customHeight="1" x14ac:dyDescent="0.55000000000000004">
      <c r="B65" s="391"/>
      <c r="C65" s="390" t="s">
        <v>36</v>
      </c>
      <c r="D65" s="390"/>
      <c r="E65" s="390"/>
      <c r="F65" s="392" t="s">
        <v>235</v>
      </c>
      <c r="G65" s="392" t="s">
        <v>43</v>
      </c>
      <c r="H65" s="393"/>
      <c r="I65" s="390" t="s">
        <v>38</v>
      </c>
      <c r="J65" s="390"/>
      <c r="K65" s="392" t="s">
        <v>235</v>
      </c>
      <c r="L65" s="392" t="s">
        <v>43</v>
      </c>
      <c r="M65" s="394"/>
      <c r="O65" s="184"/>
      <c r="R65" s="184"/>
    </row>
    <row r="66" spans="2:18" s="127" customFormat="1" ht="18" customHeight="1" x14ac:dyDescent="0.55000000000000004">
      <c r="B66" s="384"/>
      <c r="C66" s="151" t="str">
        <f>+'5. Manager AUM Data'!E83</f>
        <v>Private Placements, Traditional</v>
      </c>
      <c r="D66" s="159"/>
      <c r="E66" s="193"/>
      <c r="F66" s="153">
        <f>+'5. Manager AUM Data'!T83</f>
        <v>0</v>
      </c>
      <c r="G66" s="153">
        <f>+'5. Manager AUM Data'!V83</f>
        <v>0</v>
      </c>
      <c r="H66" s="130"/>
      <c r="I66" s="151" t="str">
        <f>+'5. Manager AUM Data'!E96</f>
        <v>PE / VC</v>
      </c>
      <c r="J66" s="158"/>
      <c r="K66" s="153">
        <f>+'5. Manager AUM Data'!T96</f>
        <v>0</v>
      </c>
      <c r="L66" s="153">
        <f>+'5. Manager AUM Data'!V96</f>
        <v>0</v>
      </c>
      <c r="M66" s="378"/>
      <c r="O66" s="132"/>
    </row>
    <row r="67" spans="2:18" s="127" customFormat="1" ht="18" customHeight="1" x14ac:dyDescent="0.55000000000000004">
      <c r="B67" s="384"/>
      <c r="C67" s="151" t="str">
        <f>+'5. Manager AUM Data'!E84</f>
        <v>Private Placements, Middle Market</v>
      </c>
      <c r="D67" s="159"/>
      <c r="E67" s="193"/>
      <c r="F67" s="153">
        <f>+'5. Manager AUM Data'!T84</f>
        <v>0</v>
      </c>
      <c r="G67" s="153">
        <f>+'5. Manager AUM Data'!V84</f>
        <v>0</v>
      </c>
      <c r="H67" s="130"/>
      <c r="I67" s="151" t="str">
        <f>+'5. Manager AUM Data'!E97</f>
        <v>RE Equity</v>
      </c>
      <c r="J67" s="158"/>
      <c r="K67" s="153">
        <f>+'5. Manager AUM Data'!T97</f>
        <v>0</v>
      </c>
      <c r="L67" s="153">
        <f>+'5. Manager AUM Data'!V97</f>
        <v>0</v>
      </c>
      <c r="M67" s="378"/>
      <c r="O67" s="132"/>
    </row>
    <row r="68" spans="2:18" s="127" customFormat="1" ht="18" customHeight="1" x14ac:dyDescent="0.55000000000000004">
      <c r="B68" s="384"/>
      <c r="C68" s="151" t="str">
        <f>+'5. Manager AUM Data'!E85</f>
        <v>RE, CMLs/RMLs</v>
      </c>
      <c r="D68" s="159"/>
      <c r="E68" s="193"/>
      <c r="F68" s="153">
        <f>+'5. Manager AUM Data'!T85</f>
        <v>0</v>
      </c>
      <c r="G68" s="153">
        <f>+'5. Manager AUM Data'!V85</f>
        <v>0</v>
      </c>
      <c r="H68" s="130"/>
      <c r="I68" s="151" t="str">
        <f>+'5. Manager AUM Data'!E98</f>
        <v>Infrastructure Equity</v>
      </c>
      <c r="J68" s="158"/>
      <c r="K68" s="153">
        <f>+'5. Manager AUM Data'!T98</f>
        <v>0</v>
      </c>
      <c r="L68" s="153">
        <f>+'5. Manager AUM Data'!V98</f>
        <v>0</v>
      </c>
      <c r="M68" s="378"/>
      <c r="O68" s="132"/>
    </row>
    <row r="69" spans="2:18" s="127" customFormat="1" ht="18" customHeight="1" x14ac:dyDescent="0.55000000000000004">
      <c r="B69" s="384"/>
      <c r="C69" s="151" t="str">
        <f>+'5. Manager AUM Data'!E86</f>
        <v>RE, All Other Debt</v>
      </c>
      <c r="D69" s="159"/>
      <c r="E69" s="193"/>
      <c r="F69" s="153">
        <f>+'5. Manager AUM Data'!T86</f>
        <v>0</v>
      </c>
      <c r="G69" s="153">
        <f>+'5. Manager AUM Data'!V86</f>
        <v>0</v>
      </c>
      <c r="H69" s="130"/>
      <c r="I69" s="151" t="str">
        <f>+'5. Manager AUM Data'!E99</f>
        <v>Hedge Funds</v>
      </c>
      <c r="J69" s="158"/>
      <c r="K69" s="153">
        <f>+'5. Manager AUM Data'!T99</f>
        <v>0</v>
      </c>
      <c r="L69" s="153">
        <f>+'5. Manager AUM Data'!V99</f>
        <v>0</v>
      </c>
      <c r="M69" s="378"/>
      <c r="O69" s="130"/>
    </row>
    <row r="70" spans="2:18" s="127" customFormat="1" ht="18" customHeight="1" x14ac:dyDescent="0.55000000000000004">
      <c r="B70" s="384"/>
      <c r="C70" s="151" t="str">
        <f>+'5. Manager AUM Data'!E87</f>
        <v>Infrastructure Debt</v>
      </c>
      <c r="D70" s="159"/>
      <c r="E70" s="193"/>
      <c r="F70" s="153">
        <f>+'5. Manager AUM Data'!T87</f>
        <v>0</v>
      </c>
      <c r="G70" s="153">
        <f>+'5. Manager AUM Data'!V87</f>
        <v>0</v>
      </c>
      <c r="H70" s="130"/>
      <c r="I70" s="151" t="str">
        <f>+'5. Manager AUM Data'!E100</f>
        <v>Other</v>
      </c>
      <c r="J70" s="158"/>
      <c r="K70" s="153">
        <f>+'5. Manager AUM Data'!T100</f>
        <v>0</v>
      </c>
      <c r="L70" s="153">
        <f>+'5. Manager AUM Data'!V100</f>
        <v>0</v>
      </c>
      <c r="M70" s="378"/>
      <c r="O70" s="132"/>
    </row>
    <row r="71" spans="2:18" s="127" customFormat="1" ht="18" customHeight="1" x14ac:dyDescent="0.55000000000000004">
      <c r="B71" s="384"/>
      <c r="C71" s="151" t="str">
        <f>+'5. Manager AUM Data'!E88</f>
        <v>Structured</v>
      </c>
      <c r="D71" s="159"/>
      <c r="E71" s="193"/>
      <c r="F71" s="153">
        <f>+'5. Manager AUM Data'!T88</f>
        <v>0</v>
      </c>
      <c r="G71" s="153">
        <f>+'5. Manager AUM Data'!V88</f>
        <v>0</v>
      </c>
      <c r="H71" s="130"/>
      <c r="I71" s="128"/>
      <c r="J71" s="128"/>
      <c r="K71" s="128"/>
      <c r="L71" s="128"/>
      <c r="M71" s="378"/>
      <c r="O71" s="132"/>
    </row>
    <row r="72" spans="2:18" s="127" customFormat="1" ht="18" customHeight="1" x14ac:dyDescent="0.55000000000000004">
      <c r="B72" s="384"/>
      <c r="C72" s="151" t="str">
        <f>+'5. Manager AUM Data'!E89</f>
        <v>High Yield</v>
      </c>
      <c r="D72" s="159"/>
      <c r="E72" s="193"/>
      <c r="F72" s="153">
        <f>+'5. Manager AUM Data'!T89</f>
        <v>0</v>
      </c>
      <c r="G72" s="153">
        <f>+'5. Manager AUM Data'!V89</f>
        <v>0</v>
      </c>
      <c r="H72" s="130"/>
      <c r="I72" s="128"/>
      <c r="J72" s="128"/>
      <c r="K72" s="128"/>
      <c r="L72" s="128"/>
      <c r="M72" s="378"/>
      <c r="O72" s="132"/>
    </row>
    <row r="73" spans="2:18" s="127" customFormat="1" ht="18" customHeight="1" x14ac:dyDescent="0.55000000000000004">
      <c r="B73" s="384"/>
      <c r="C73" s="151" t="str">
        <f>+'5. Manager AUM Data'!E90</f>
        <v>Other</v>
      </c>
      <c r="D73" s="159"/>
      <c r="E73" s="193"/>
      <c r="F73" s="153">
        <f>+'5. Manager AUM Data'!T90</f>
        <v>0</v>
      </c>
      <c r="G73" s="153">
        <f>+'5. Manager AUM Data'!V90</f>
        <v>0</v>
      </c>
      <c r="H73" s="130"/>
      <c r="I73" s="128"/>
      <c r="J73" s="128"/>
      <c r="K73" s="128"/>
      <c r="L73" s="128"/>
      <c r="M73" s="378"/>
      <c r="O73" s="132"/>
    </row>
    <row r="74" spans="2:18" s="127" customFormat="1" ht="12.6" thickBot="1" x14ac:dyDescent="0.6">
      <c r="B74" s="395"/>
      <c r="C74" s="396"/>
      <c r="D74" s="396"/>
      <c r="E74" s="397"/>
      <c r="F74" s="396"/>
      <c r="G74" s="398"/>
      <c r="H74" s="398"/>
      <c r="I74" s="399"/>
      <c r="J74" s="399"/>
      <c r="K74" s="399"/>
      <c r="L74" s="399"/>
      <c r="M74" s="400"/>
      <c r="N74" s="132"/>
      <c r="O74" s="132"/>
      <c r="P74" s="132"/>
    </row>
    <row r="75" spans="2:18" s="127" customFormat="1" ht="12.6" thickTop="1" x14ac:dyDescent="0.55000000000000004">
      <c r="F75" s="131"/>
      <c r="G75" s="132"/>
      <c r="H75" s="132"/>
      <c r="M75" s="132"/>
      <c r="N75" s="132"/>
      <c r="O75" s="132"/>
      <c r="P75" s="132"/>
    </row>
    <row r="76" spans="2:18" s="127" customFormat="1" x14ac:dyDescent="0.55000000000000004">
      <c r="F76" s="131"/>
      <c r="G76" s="132"/>
      <c r="H76" s="132"/>
      <c r="M76" s="132"/>
      <c r="N76" s="132"/>
      <c r="O76" s="132"/>
      <c r="P76" s="132"/>
    </row>
    <row r="77" spans="2:18" s="127" customFormat="1" x14ac:dyDescent="0.55000000000000004">
      <c r="G77" s="132"/>
      <c r="H77" s="132"/>
      <c r="M77" s="130"/>
      <c r="N77" s="130"/>
      <c r="O77" s="132"/>
      <c r="P77" s="130"/>
    </row>
    <row r="78" spans="2:18" s="127" customFormat="1" x14ac:dyDescent="0.55000000000000004">
      <c r="F78" s="131"/>
      <c r="H78" s="132"/>
      <c r="M78" s="132"/>
      <c r="N78" s="132"/>
      <c r="O78" s="132"/>
      <c r="P78" s="132"/>
    </row>
    <row r="79" spans="2:18" s="127" customFormat="1" x14ac:dyDescent="0.55000000000000004">
      <c r="F79" s="131"/>
      <c r="H79" s="132"/>
      <c r="M79" s="132"/>
      <c r="N79" s="132"/>
      <c r="O79" s="132"/>
      <c r="P79" s="132"/>
    </row>
    <row r="80" spans="2:18" s="127" customFormat="1" x14ac:dyDescent="0.55000000000000004">
      <c r="F80" s="131"/>
      <c r="H80" s="132"/>
      <c r="M80" s="132"/>
      <c r="N80" s="132"/>
      <c r="O80" s="132"/>
      <c r="P80" s="132"/>
    </row>
    <row r="81" spans="3:16" s="127" customFormat="1" x14ac:dyDescent="0.55000000000000004">
      <c r="F81" s="131"/>
      <c r="H81" s="132"/>
      <c r="M81" s="132"/>
      <c r="N81" s="132"/>
      <c r="O81" s="132"/>
      <c r="P81" s="132"/>
    </row>
    <row r="82" spans="3:16" s="127" customFormat="1" x14ac:dyDescent="0.55000000000000004">
      <c r="F82" s="131"/>
      <c r="H82" s="132"/>
      <c r="M82" s="130"/>
      <c r="N82" s="130"/>
      <c r="O82" s="132"/>
      <c r="P82" s="130"/>
    </row>
    <row r="83" spans="3:16" s="127" customFormat="1" x14ac:dyDescent="0.55000000000000004">
      <c r="C83" s="131"/>
      <c r="D83" s="131"/>
      <c r="F83" s="131"/>
      <c r="G83" s="132"/>
      <c r="H83" s="132"/>
      <c r="M83" s="132"/>
      <c r="N83" s="132"/>
      <c r="O83" s="132"/>
      <c r="P83" s="132"/>
    </row>
    <row r="84" spans="3:16" s="127" customFormat="1" x14ac:dyDescent="0.55000000000000004">
      <c r="C84" s="131"/>
      <c r="D84" s="131"/>
      <c r="F84" s="131"/>
      <c r="G84" s="132"/>
      <c r="H84" s="132"/>
      <c r="K84" s="132"/>
      <c r="L84" s="132"/>
      <c r="M84" s="132"/>
      <c r="N84" s="132"/>
      <c r="O84" s="132"/>
      <c r="P84" s="132"/>
    </row>
    <row r="85" spans="3:16" s="127" customFormat="1" x14ac:dyDescent="0.55000000000000004">
      <c r="C85" s="131"/>
      <c r="D85" s="131"/>
      <c r="F85" s="131"/>
      <c r="G85" s="132"/>
      <c r="H85" s="132"/>
      <c r="K85" s="132"/>
      <c r="L85" s="132"/>
      <c r="M85" s="132"/>
      <c r="N85" s="132"/>
      <c r="O85" s="132"/>
      <c r="P85" s="132"/>
    </row>
    <row r="86" spans="3:16" s="127" customFormat="1" x14ac:dyDescent="0.55000000000000004">
      <c r="C86" s="131"/>
      <c r="D86" s="131"/>
      <c r="F86" s="131"/>
      <c r="G86" s="132"/>
      <c r="H86" s="132"/>
      <c r="K86" s="132"/>
      <c r="L86" s="132"/>
      <c r="M86" s="132"/>
      <c r="N86" s="132"/>
      <c r="O86" s="132"/>
      <c r="P86" s="132"/>
    </row>
    <row r="87" spans="3:16" s="127" customFormat="1" x14ac:dyDescent="0.55000000000000004">
      <c r="C87" s="131"/>
      <c r="D87" s="131"/>
      <c r="E87" s="131"/>
      <c r="F87" s="132"/>
      <c r="G87" s="132"/>
      <c r="H87" s="132"/>
      <c r="K87" s="132"/>
      <c r="L87" s="132"/>
      <c r="M87" s="132"/>
      <c r="N87" s="132"/>
      <c r="O87" s="132"/>
      <c r="P87" s="132"/>
    </row>
    <row r="88" spans="3:16" s="127" customFormat="1" x14ac:dyDescent="0.55000000000000004">
      <c r="K88" s="132"/>
      <c r="L88" s="132"/>
      <c r="M88" s="132"/>
      <c r="N88" s="132"/>
      <c r="P88" s="132"/>
    </row>
    <row r="89" spans="3:16" s="127" customFormat="1" x14ac:dyDescent="0.55000000000000004">
      <c r="K89" s="132"/>
      <c r="L89" s="132"/>
      <c r="M89" s="132"/>
      <c r="N89" s="132"/>
      <c r="P89" s="132"/>
    </row>
    <row r="90" spans="3:16" s="127" customFormat="1" x14ac:dyDescent="0.55000000000000004">
      <c r="K90" s="132"/>
      <c r="L90" s="132"/>
      <c r="M90" s="132"/>
      <c r="N90" s="132"/>
      <c r="P90" s="132"/>
    </row>
    <row r="91" spans="3:16" s="127" customFormat="1" x14ac:dyDescent="0.55000000000000004">
      <c r="M91" s="132"/>
      <c r="N91" s="132"/>
      <c r="P91" s="132"/>
    </row>
    <row r="92" spans="3:16" s="127" customFormat="1" x14ac:dyDescent="0.55000000000000004">
      <c r="M92" s="132"/>
      <c r="N92" s="132"/>
      <c r="P92" s="132"/>
    </row>
    <row r="93" spans="3:16" x14ac:dyDescent="0.4">
      <c r="M93" s="125"/>
      <c r="N93" s="125"/>
      <c r="P93" s="125"/>
    </row>
    <row r="94" spans="3:16" x14ac:dyDescent="0.4">
      <c r="M94" s="124"/>
      <c r="N94" s="124"/>
      <c r="P94" s="124"/>
    </row>
    <row r="95" spans="3:16" x14ac:dyDescent="0.4">
      <c r="M95" s="125"/>
      <c r="N95" s="125"/>
      <c r="P95" s="125"/>
    </row>
    <row r="96" spans="3:16" x14ac:dyDescent="0.4">
      <c r="M96" s="125"/>
      <c r="N96" s="125"/>
      <c r="P96" s="125"/>
    </row>
    <row r="97" spans="9:16" x14ac:dyDescent="0.4">
      <c r="I97" s="125"/>
      <c r="J97" s="125"/>
      <c r="K97" s="125"/>
      <c r="L97" s="125"/>
      <c r="M97" s="125"/>
      <c r="N97" s="125"/>
      <c r="P97" s="125"/>
    </row>
    <row r="98" spans="9:16" x14ac:dyDescent="0.4">
      <c r="I98" s="125"/>
      <c r="J98" s="125"/>
      <c r="K98" s="125"/>
      <c r="L98" s="125"/>
      <c r="M98" s="125"/>
      <c r="N98" s="125"/>
      <c r="P98" s="125"/>
    </row>
    <row r="99" spans="9:16" x14ac:dyDescent="0.4">
      <c r="I99" s="125"/>
      <c r="J99" s="125"/>
      <c r="K99" s="125"/>
      <c r="L99" s="125"/>
      <c r="M99" s="125"/>
      <c r="N99" s="125"/>
      <c r="P99" s="125"/>
    </row>
    <row r="100" spans="9:16" x14ac:dyDescent="0.4">
      <c r="I100" s="125"/>
      <c r="J100" s="125"/>
      <c r="K100" s="125"/>
      <c r="L100" s="125"/>
      <c r="M100" s="125"/>
      <c r="N100" s="125"/>
    </row>
    <row r="101" spans="9:16" x14ac:dyDescent="0.4">
      <c r="I101" s="125"/>
      <c r="J101" s="125"/>
      <c r="K101" s="125"/>
      <c r="L101" s="125"/>
      <c r="M101" s="125"/>
      <c r="N101" s="125"/>
    </row>
    <row r="102" spans="9:16" x14ac:dyDescent="0.4">
      <c r="I102" s="125"/>
      <c r="J102" s="125"/>
      <c r="K102" s="125"/>
      <c r="L102" s="125"/>
      <c r="M102" s="125"/>
      <c r="N102" s="125"/>
    </row>
    <row r="103" spans="9:16" x14ac:dyDescent="0.4">
      <c r="I103" s="125"/>
      <c r="J103" s="125"/>
      <c r="K103" s="125"/>
      <c r="L103" s="125"/>
      <c r="M103" s="125"/>
      <c r="N103" s="125"/>
    </row>
    <row r="104" spans="9:16" x14ac:dyDescent="0.4">
      <c r="I104" s="125"/>
      <c r="J104" s="125"/>
      <c r="K104" s="125"/>
      <c r="L104" s="125"/>
      <c r="M104" s="125"/>
      <c r="N104" s="125"/>
    </row>
    <row r="105" spans="9:16" x14ac:dyDescent="0.4">
      <c r="I105" s="125"/>
      <c r="J105" s="125"/>
      <c r="K105" s="125"/>
      <c r="L105" s="125"/>
      <c r="M105" s="125"/>
      <c r="N105" s="125"/>
    </row>
    <row r="106" spans="9:16" x14ac:dyDescent="0.4">
      <c r="I106" s="125"/>
      <c r="J106" s="125"/>
      <c r="K106" s="125"/>
      <c r="L106" s="125"/>
      <c r="M106" s="125"/>
      <c r="N106" s="125"/>
    </row>
    <row r="107" spans="9:16" x14ac:dyDescent="0.4">
      <c r="I107" s="125"/>
      <c r="J107" s="125"/>
      <c r="K107" s="125"/>
      <c r="L107" s="125"/>
      <c r="M107" s="125"/>
      <c r="N107" s="125"/>
    </row>
    <row r="108" spans="9:16" x14ac:dyDescent="0.4">
      <c r="I108" s="125"/>
      <c r="J108" s="125"/>
      <c r="K108" s="125"/>
      <c r="L108" s="125"/>
      <c r="M108" s="125"/>
      <c r="N108" s="125"/>
    </row>
    <row r="109" spans="9:16" x14ac:dyDescent="0.4">
      <c r="I109" s="125"/>
      <c r="J109" s="125"/>
      <c r="K109" s="125"/>
      <c r="L109" s="125"/>
      <c r="M109" s="125"/>
      <c r="N109" s="125"/>
    </row>
    <row r="110" spans="9:16" x14ac:dyDescent="0.4">
      <c r="I110" s="125"/>
      <c r="J110" s="125"/>
      <c r="K110" s="125"/>
      <c r="L110" s="125"/>
      <c r="M110" s="125"/>
      <c r="N110" s="125"/>
    </row>
    <row r="111" spans="9:16" x14ac:dyDescent="0.4">
      <c r="I111" s="125"/>
      <c r="J111" s="125"/>
      <c r="K111" s="125"/>
      <c r="L111" s="125"/>
      <c r="M111" s="125"/>
      <c r="N111" s="125"/>
    </row>
    <row r="112" spans="9:16" x14ac:dyDescent="0.4">
      <c r="I112" s="125"/>
      <c r="J112" s="125"/>
      <c r="K112" s="125"/>
      <c r="L112" s="125"/>
      <c r="M112" s="125"/>
      <c r="N112" s="125"/>
    </row>
    <row r="113" spans="9:14" x14ac:dyDescent="0.4">
      <c r="I113" s="125"/>
      <c r="J113" s="125"/>
      <c r="K113" s="125"/>
      <c r="L113" s="125"/>
      <c r="M113" s="125"/>
      <c r="N113" s="125"/>
    </row>
    <row r="114" spans="9:14" x14ac:dyDescent="0.4">
      <c r="I114" s="125"/>
      <c r="J114" s="125"/>
      <c r="K114" s="125"/>
      <c r="L114" s="125"/>
      <c r="M114" s="125"/>
      <c r="N114" s="125"/>
    </row>
  </sheetData>
  <sheetProtection algorithmName="SHA-512" hashValue="pgR8iOKXSQ7KvT76xoVD2V/l64CW+SPua+Dp17xccgrhlLjX0PHkhLt9X90o/DA6qoE/YMDMp5QKCs81vAuO2Q==" saltValue="TwdH1C8G/k3dYA1zhpoK2w==" spinCount="100000" sheet="1" objects="1" scenarios="1"/>
  <customSheetViews>
    <customSheetView guid="{9D252002-63D1-46A9-A8A8-616C0A2324C9}" scale="90" showPageBreaks="1" showGridLines="0" fitToPage="1" printArea="1">
      <selection activeCell="H9" sqref="H9"/>
      <pageMargins left="0.25" right="0.25" top="0.5" bottom="0.5" header="0.3" footer="0.3"/>
      <printOptions horizontalCentered="1"/>
      <pageSetup scale="77" orientation="portrait" horizontalDpi="2400" verticalDpi="2400" r:id="rId1"/>
    </customSheetView>
    <customSheetView guid="{155D0125-D190-4352-8395-855FF3A70C6C}" scale="90" showPageBreaks="1" showGridLines="0" fitToPage="1" printArea="1">
      <selection activeCell="H9" sqref="H9"/>
      <pageMargins left="0.25" right="0.25" top="0.5" bottom="0.5" header="0.3" footer="0.3"/>
      <printOptions horizontalCentered="1"/>
      <pageSetup scale="77" orientation="portrait" horizontalDpi="2400" verticalDpi="2400" r:id="rId2"/>
    </customSheetView>
  </customSheetViews>
  <hyperlinks>
    <hyperlink ref="D9" r:id="rId3" display="www.abc_am.com" xr:uid="{00000000-0004-0000-0300-000000000000}"/>
    <hyperlink ref="D13" r:id="rId4" display="name@abc_am.com" xr:uid="{00000000-0004-0000-0300-000001000000}"/>
  </hyperlinks>
  <printOptions horizontalCentered="1" verticalCentered="1"/>
  <pageMargins left="0.25" right="0.25" top="0.25" bottom="0.25" header="0.3" footer="0.3"/>
  <pageSetup scale="57" orientation="portrait" horizontalDpi="2400" verticalDpi="2400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9DC8705213CF43A31163B7AA4964FE" ma:contentTypeVersion="15" ma:contentTypeDescription="Create a new document." ma:contentTypeScope="" ma:versionID="98432a562ae41c53c54a6420571a8675">
  <xsd:schema xmlns:xsd="http://www.w3.org/2001/XMLSchema" xmlns:xs="http://www.w3.org/2001/XMLSchema" xmlns:p="http://schemas.microsoft.com/office/2006/metadata/properties" xmlns:ns2="1c90fe9a-5c4b-4504-982e-0906b1f1d46a" xmlns:ns3="6ba86eef-0944-4f1a-b32a-250fa2770a10" targetNamespace="http://schemas.microsoft.com/office/2006/metadata/properties" ma:root="true" ma:fieldsID="e54d59f4a152aecaf76c251f2a5c6f56" ns2:_="" ns3:_="">
    <xsd:import namespace="1c90fe9a-5c4b-4504-982e-0906b1f1d46a"/>
    <xsd:import namespace="6ba86eef-0944-4f1a-b32a-250fa2770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SM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fe9a-5c4b-4504-982e-0906b1f1d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MComments" ma:index="21" nillable="true" ma:displayName="SM Comments" ma:format="Dropdown" ma:internalName="SM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86eef-0944-4f1a-b32a-250fa2770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MComments xmlns="1c90fe9a-5c4b-4504-982e-0906b1f1d46a" xsi:nil="true"/>
  </documentManagement>
</p:properties>
</file>

<file path=customXml/itemProps1.xml><?xml version="1.0" encoding="utf-8"?>
<ds:datastoreItem xmlns:ds="http://schemas.openxmlformats.org/officeDocument/2006/customXml" ds:itemID="{7DE20519-CE3C-46C4-A896-7E562107D786}"/>
</file>

<file path=customXml/itemProps2.xml><?xml version="1.0" encoding="utf-8"?>
<ds:datastoreItem xmlns:ds="http://schemas.openxmlformats.org/officeDocument/2006/customXml" ds:itemID="{3301DFE2-16B2-49C6-85C9-7BE00FFEC296}"/>
</file>

<file path=customXml/itemProps3.xml><?xml version="1.0" encoding="utf-8"?>
<ds:datastoreItem xmlns:ds="http://schemas.openxmlformats.org/officeDocument/2006/customXml" ds:itemID="{5D3E6AB4-7606-441B-B78C-C26E36840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SD Notes - tab to be hidden</vt:lpstr>
      <vt:lpstr>1. Welcome</vt:lpstr>
      <vt:lpstr>2. Directions</vt:lpstr>
      <vt:lpstr>3. Definitions</vt:lpstr>
      <vt:lpstr>4. Manager General Data</vt:lpstr>
      <vt:lpstr>5. Manager AUM Data</vt:lpstr>
      <vt:lpstr>6. Manager Profile Output</vt:lpstr>
      <vt:lpstr>Data</vt:lpstr>
      <vt:lpstr>Data_Display</vt:lpstr>
      <vt:lpstr>'1. Welcome'!Print_Area</vt:lpstr>
      <vt:lpstr>'2. Directions'!Print_Area</vt:lpstr>
      <vt:lpstr>'3. Definitions'!Print_Area</vt:lpstr>
      <vt:lpstr>'4. Manager General Data'!Print_Area</vt:lpstr>
      <vt:lpstr>'5. Manager AUM Data'!Print_Area</vt:lpstr>
      <vt:lpstr>'6. Manager Profile Output'!Print_Area</vt:lpstr>
      <vt:lpstr>'1. Welcome'!Print_Titles</vt:lpstr>
      <vt:lpstr>'2. Directions'!Print_Titles</vt:lpstr>
      <vt:lpstr>'4. Manager General Data'!Print_Titles</vt:lpstr>
      <vt:lpstr>'5. Manager AUM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Doire</dc:creator>
  <cp:lastModifiedBy>Steve Doire</cp:lastModifiedBy>
  <cp:lastPrinted>2022-02-23T11:15:47Z</cp:lastPrinted>
  <dcterms:created xsi:type="dcterms:W3CDTF">2020-01-06T16:17:41Z</dcterms:created>
  <dcterms:modified xsi:type="dcterms:W3CDTF">2022-02-23T18:50:06Z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{13B8225A-1DAC-419A-A197-3E1FA9503314}</vt:lpwstr>
  </property>
  <property fmtid="{D5CDD505-2E9C-101B-9397-08002B2CF9AE}" pid="3" name="ContentTypeId">
    <vt:lpwstr>0x0101008A9DC8705213CF43A31163B7AA4964FE</vt:lpwstr>
  </property>
</Properties>
</file>